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0" windowWidth="16605" windowHeight="9255" tabRatio="889" firstSheet="14" activeTab="29"/>
  </bookViews>
  <sheets>
    <sheet name="Unidades Administrativas 2016" sheetId="1" state="hidden" r:id="rId1"/>
    <sheet name="Carátula INAI" sheetId="2" r:id="rId2"/>
    <sheet name="E1DGE" sheetId="3" r:id="rId3"/>
    <sheet name="E1DGNC" sheetId="4" r:id="rId4"/>
    <sheet name="E1DGIV" sheetId="5" r:id="rId5"/>
    <sheet name="E1DGPDS" sheetId="6" r:id="rId6"/>
    <sheet name="E1DGAP" sheetId="7" r:id="rId7"/>
    <sheet name="E1DGCR" sheetId="8" r:id="rId8"/>
    <sheet name="E2DGAI" sheetId="9" r:id="rId9"/>
    <sheet name="E2DGGIE" sheetId="10" r:id="rId10"/>
    <sheet name="E2DGC" sheetId="11" r:id="rId11"/>
    <sheet name="E2DGPVS" sheetId="12" r:id="rId12"/>
    <sheet name="E2DGGAT" sheetId="13" r:id="rId13"/>
    <sheet name="E2DGALSPFM" sheetId="14" r:id="rId14"/>
    <sheet name="E2DGEOEPP" sheetId="15" r:id="rId15"/>
    <sheet name="E2DGEOPAEPEFFF" sheetId="16" r:id="rId16"/>
    <sheet name="E2DGEPLJ" sheetId="17" r:id="rId17"/>
    <sheet name="E2DGESOAPC" sheetId="18" r:id="rId18"/>
    <sheet name="E2DGPAR" sheetId="19" r:id="rId19"/>
    <sheet name="E3DGTI" sheetId="20" r:id="rId20"/>
    <sheet name="E3DGPA" sheetId="21" r:id="rId21"/>
    <sheet name="E3DGVCCEF" sheetId="22" r:id="rId22"/>
    <sheet name="E3DGTSN" sheetId="23" r:id="rId23"/>
    <sheet name="E4DGAJ" sheetId="24" r:id="rId24"/>
    <sheet name="E4DGPDI" sheetId="25" r:id="rId25"/>
    <sheet name="E4DGCSD" sheetId="26" r:id="rId26"/>
    <sheet name="M1DGA" sheetId="27" r:id="rId27"/>
    <sheet name="O1Contraloría" sheetId="28" r:id="rId28"/>
    <sheet name="Catálogos" sheetId="29" state="hidden" r:id="rId29"/>
    <sheet name="K-025"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ftn1_1" localSheetId="24">#REF!</definedName>
    <definedName name="_ftn1_1">#REF!</definedName>
    <definedName name="_ftnref1_1" localSheetId="24">#REF!</definedName>
    <definedName name="_ftnref1_1">#REF!</definedName>
    <definedName name="_xlnm.Print_Area" localSheetId="1">'Carátula INAI'!$A$2:$E$28</definedName>
    <definedName name="_xlnm.Print_Area" localSheetId="6">'E1DGAP'!$A$1:$F$47</definedName>
    <definedName name="_xlnm.Print_Area" localSheetId="7">'E1DGCR'!$A$1:$F$32</definedName>
    <definedName name="_xlnm.Print_Area" localSheetId="2">'E1DGE'!$A$1:$F$39</definedName>
    <definedName name="_xlnm.Print_Area" localSheetId="4">'E1DGIV'!$A$1:$F$31</definedName>
    <definedName name="_xlnm.Print_Area" localSheetId="3">'E1DGNC'!$A$1:$F$32</definedName>
    <definedName name="_xlnm.Print_Area" localSheetId="5">'E1DGPDS'!$A$1:$F$31</definedName>
    <definedName name="_xlnm.Print_Area" localSheetId="8">'E2DGAI'!$A$1:$F$34</definedName>
    <definedName name="_xlnm.Print_Area" localSheetId="13">'E2DGALSPFM'!$A$1:$F$37</definedName>
    <definedName name="_xlnm.Print_Area" localSheetId="10">'E2DGC'!$A$1:$F$43</definedName>
    <definedName name="_xlnm.Print_Area" localSheetId="14">'E2DGEOEPP'!$A$1:$F$36</definedName>
    <definedName name="_xlnm.Print_Area" localSheetId="15">'E2DGEOPAEPEFFF'!$A$1:$F$36</definedName>
    <definedName name="_xlnm.Print_Area" localSheetId="16">'E2DGEPLJ'!$A$1:$F$39</definedName>
    <definedName name="_xlnm.Print_Area" localSheetId="17">'E2DGESOAPC'!$A$1:$F$35</definedName>
    <definedName name="_xlnm.Print_Area" localSheetId="12">'E2DGGAT'!$A$1:$F$38</definedName>
    <definedName name="_xlnm.Print_Area" localSheetId="9">'E2DGGIE'!$A$1:$F$36</definedName>
    <definedName name="_xlnm.Print_Area" localSheetId="18">'E2DGPAR'!$A$1:$G$29</definedName>
    <definedName name="_xlnm.Print_Area" localSheetId="11">'E2DGPVS'!$A$1:$F$42</definedName>
    <definedName name="_xlnm.Print_Area" localSheetId="20">'E3DGPA'!$A$1:$F$36</definedName>
    <definedName name="_xlnm.Print_Area" localSheetId="19">'E3DGTI'!$A$1:$F$38</definedName>
    <definedName name="_xlnm.Print_Area" localSheetId="22">'E3DGTSN'!$A$1:$F$37</definedName>
    <definedName name="_xlnm.Print_Area" localSheetId="21">'E3DGVCCEF'!$A$1:$F$40</definedName>
    <definedName name="_xlnm.Print_Area" localSheetId="23">'E4DGAJ'!$A$1:$F$33</definedName>
    <definedName name="_xlnm.Print_Area" localSheetId="25">'E4DGCSD'!$A$1:$F$37</definedName>
    <definedName name="_xlnm.Print_Area" localSheetId="26">'M1DGA'!$A$1:$F$29</definedName>
    <definedName name="_xlnm.Print_Area" localSheetId="27">'O1Contraloría'!$A$1:$F$39</definedName>
    <definedName name="cf" localSheetId="24">#REF!</definedName>
    <definedName name="cf">#REF!</definedName>
    <definedName name="DGAR" localSheetId="24">#REF!</definedName>
    <definedName name="DGAR">#REF!</definedName>
    <definedName name="DGCSP" localSheetId="24">#REF!</definedName>
    <definedName name="DGCSP">#REF!</definedName>
    <definedName name="ds" localSheetId="24">#REF!</definedName>
    <definedName name="ds">#REF!</definedName>
    <definedName name="s" localSheetId="24">#REF!</definedName>
    <definedName name="s">#REF!</definedName>
    <definedName name="ssss" localSheetId="24">#REF!</definedName>
    <definedName name="ssss">#REF!</definedName>
    <definedName name="_xlnm.Print_Titles" localSheetId="6">'E1DGAP'!$15:$15</definedName>
    <definedName name="_xlnm.Print_Titles" localSheetId="7">'E1DGCR'!$15:$15</definedName>
    <definedName name="_xlnm.Print_Titles" localSheetId="2">'E1DGE'!$15:$15</definedName>
    <definedName name="_xlnm.Print_Titles" localSheetId="3">'E1DGNC'!$15:$15</definedName>
    <definedName name="_xlnm.Print_Titles" localSheetId="5">'E1DGPDS'!$15:$15</definedName>
    <definedName name="_xlnm.Print_Titles" localSheetId="13">'E2DGALSPFM'!$15:$15</definedName>
    <definedName name="_xlnm.Print_Titles" localSheetId="10">'E2DGC'!$15:$15</definedName>
    <definedName name="_xlnm.Print_Titles" localSheetId="14">'E2DGEOEPP'!$15:$15</definedName>
    <definedName name="_xlnm.Print_Titles" localSheetId="15">'E2DGEOPAEPEFFF'!$15:$15</definedName>
    <definedName name="_xlnm.Print_Titles" localSheetId="16">'E2DGEPLJ'!$15:$15</definedName>
    <definedName name="_xlnm.Print_Titles" localSheetId="17">'E2DGESOAPC'!$15:$15</definedName>
    <definedName name="_xlnm.Print_Titles" localSheetId="12">'E2DGGAT'!$14:$14</definedName>
    <definedName name="_xlnm.Print_Titles" localSheetId="9">'E2DGGIE'!$15:$15</definedName>
    <definedName name="_xlnm.Print_Titles" localSheetId="18">'E2DGPAR'!$15:$15</definedName>
    <definedName name="_xlnm.Print_Titles" localSheetId="11">'E2DGPVS'!$15:$15</definedName>
    <definedName name="_xlnm.Print_Titles" localSheetId="20">'E3DGPA'!$15:$15</definedName>
    <definedName name="_xlnm.Print_Titles" localSheetId="19">'E3DGTI'!$15:$15</definedName>
    <definedName name="_xlnm.Print_Titles" localSheetId="22">'E3DGTSN'!$15:$15</definedName>
    <definedName name="_xlnm.Print_Titles" localSheetId="21">'E3DGVCCEF'!$15:$15</definedName>
    <definedName name="_xlnm.Print_Titles" localSheetId="23">'E4DGAJ'!$15:$15</definedName>
    <definedName name="_xlnm.Print_Titles" localSheetId="25">'E4DGCSD'!$15:$15</definedName>
    <definedName name="_xlnm.Print_Titles" localSheetId="27">'O1Contraloría'!$15:$15</definedName>
    <definedName name="Z_1ADDD47B_6B32_4E9A_B538_6351BEF9382B_.wvu.Cols" localSheetId="13" hidden="1">'E2DGALSPFM'!$D:$E,'E2DGALSPFM'!#REF!,'E2DGALSPFM'!#REF!</definedName>
  </definedNames>
  <calcPr fullCalcOnLoad="1"/>
</workbook>
</file>

<file path=xl/comments16.xml><?xml version="1.0" encoding="utf-8"?>
<comments xmlns="http://schemas.openxmlformats.org/spreadsheetml/2006/main">
  <authors>
    <author>Paulina Vallejos Escalona</author>
  </authors>
  <commentList>
    <comment ref="H15" authorId="0">
      <text>
        <r>
          <rPr>
            <b/>
            <sz val="9"/>
            <rFont val="Tahoma"/>
            <family val="2"/>
          </rPr>
          <t>Llenado automático</t>
        </r>
      </text>
    </comment>
    <comment ref="I15" authorId="0">
      <text>
        <r>
          <rPr>
            <b/>
            <sz val="9"/>
            <rFont val="Tahoma"/>
            <family val="2"/>
          </rPr>
          <t>Llenado automático</t>
        </r>
        <r>
          <rPr>
            <sz val="9"/>
            <rFont val="Tahoma"/>
            <family val="2"/>
          </rPr>
          <t xml:space="preserve">
</t>
        </r>
      </text>
    </comment>
    <comment ref="H19" authorId="0">
      <text>
        <r>
          <rPr>
            <b/>
            <sz val="9"/>
            <rFont val="Tahoma"/>
            <family val="2"/>
          </rPr>
          <t>Llenado automático</t>
        </r>
      </text>
    </comment>
    <comment ref="I19" authorId="0">
      <text>
        <r>
          <rPr>
            <b/>
            <sz val="9"/>
            <rFont val="Tahoma"/>
            <family val="2"/>
          </rPr>
          <t>Llenado automático</t>
        </r>
        <r>
          <rPr>
            <sz val="9"/>
            <rFont val="Tahoma"/>
            <family val="2"/>
          </rPr>
          <t xml:space="preserve">
</t>
        </r>
      </text>
    </comment>
    <comment ref="H23" authorId="0">
      <text>
        <r>
          <rPr>
            <b/>
            <sz val="9"/>
            <rFont val="Tahoma"/>
            <family val="2"/>
          </rPr>
          <t>Llenado automático</t>
        </r>
      </text>
    </comment>
    <comment ref="I23" authorId="0">
      <text>
        <r>
          <rPr>
            <b/>
            <sz val="9"/>
            <rFont val="Tahoma"/>
            <family val="2"/>
          </rPr>
          <t>Llenado automático</t>
        </r>
        <r>
          <rPr>
            <sz val="9"/>
            <rFont val="Tahoma"/>
            <family val="2"/>
          </rPr>
          <t xml:space="preserve">
</t>
        </r>
      </text>
    </comment>
    <comment ref="H28" authorId="0">
      <text>
        <r>
          <rPr>
            <b/>
            <sz val="9"/>
            <rFont val="Tahoma"/>
            <family val="2"/>
          </rPr>
          <t>Llenado automático</t>
        </r>
      </text>
    </comment>
    <comment ref="I28" authorId="0">
      <text>
        <r>
          <rPr>
            <b/>
            <sz val="9"/>
            <rFont val="Tahoma"/>
            <family val="2"/>
          </rPr>
          <t>Llenado automático</t>
        </r>
        <r>
          <rPr>
            <sz val="9"/>
            <rFont val="Tahoma"/>
            <family val="2"/>
          </rPr>
          <t xml:space="preserve">
</t>
        </r>
      </text>
    </comment>
  </commentList>
</comments>
</file>

<file path=xl/comments4.xml><?xml version="1.0" encoding="utf-8"?>
<comments xmlns="http://schemas.openxmlformats.org/spreadsheetml/2006/main">
  <authors>
    <author>Paulina Vallejos Escalona</author>
  </authors>
  <commentList>
    <comment ref="H15" authorId="0">
      <text>
        <r>
          <rPr>
            <b/>
            <sz val="9"/>
            <rFont val="Tahoma"/>
            <family val="2"/>
          </rPr>
          <t>Llenado automático</t>
        </r>
      </text>
    </comment>
    <comment ref="I15" authorId="0">
      <text>
        <r>
          <rPr>
            <b/>
            <sz val="9"/>
            <rFont val="Tahoma"/>
            <family val="2"/>
          </rPr>
          <t>Llenado automático</t>
        </r>
        <r>
          <rPr>
            <sz val="9"/>
            <rFont val="Tahoma"/>
            <family val="2"/>
          </rPr>
          <t xml:space="preserve">
</t>
        </r>
      </text>
    </comment>
    <comment ref="H19" authorId="0">
      <text>
        <r>
          <rPr>
            <b/>
            <sz val="9"/>
            <rFont val="Tahoma"/>
            <family val="2"/>
          </rPr>
          <t>Llenado automático</t>
        </r>
      </text>
    </comment>
    <comment ref="I19" authorId="0">
      <text>
        <r>
          <rPr>
            <b/>
            <sz val="9"/>
            <rFont val="Tahoma"/>
            <family val="2"/>
          </rPr>
          <t>Llenado automático</t>
        </r>
        <r>
          <rPr>
            <sz val="9"/>
            <rFont val="Tahoma"/>
            <family val="2"/>
          </rPr>
          <t xml:space="preserve">
</t>
        </r>
      </text>
    </comment>
    <comment ref="H23" authorId="0">
      <text>
        <r>
          <rPr>
            <b/>
            <sz val="9"/>
            <rFont val="Tahoma"/>
            <family val="2"/>
          </rPr>
          <t>Llenado automático</t>
        </r>
      </text>
    </comment>
    <comment ref="I23" authorId="0">
      <text>
        <r>
          <rPr>
            <b/>
            <sz val="9"/>
            <rFont val="Tahoma"/>
            <family val="2"/>
          </rPr>
          <t>Llenado automático</t>
        </r>
        <r>
          <rPr>
            <sz val="9"/>
            <rFont val="Tahoma"/>
            <family val="2"/>
          </rPr>
          <t xml:space="preserve">
</t>
        </r>
      </text>
    </comment>
    <comment ref="H28" authorId="0">
      <text>
        <r>
          <rPr>
            <b/>
            <sz val="9"/>
            <rFont val="Tahoma"/>
            <family val="2"/>
          </rPr>
          <t>Llenado automático</t>
        </r>
      </text>
    </comment>
    <comment ref="I28" authorId="0">
      <text>
        <r>
          <rPr>
            <b/>
            <sz val="9"/>
            <rFont val="Tahoma"/>
            <family val="2"/>
          </rPr>
          <t>Llenado automático</t>
        </r>
        <r>
          <rPr>
            <sz val="9"/>
            <rFont val="Tahoma"/>
            <family val="2"/>
          </rPr>
          <t xml:space="preserve">
</t>
        </r>
      </text>
    </comment>
  </commentList>
</comments>
</file>

<file path=xl/sharedStrings.xml><?xml version="1.0" encoding="utf-8"?>
<sst xmlns="http://schemas.openxmlformats.org/spreadsheetml/2006/main" count="3270" uniqueCount="1235">
  <si>
    <t>Nivel MIR</t>
  </si>
  <si>
    <t>Unidad de medida</t>
  </si>
  <si>
    <t>Dimensión del Indicador</t>
  </si>
  <si>
    <t>Comportamiento esperado</t>
  </si>
  <si>
    <t>Frecuencia de Medición</t>
  </si>
  <si>
    <t>Tipo de Indicador</t>
  </si>
  <si>
    <t>Tipo de valor de la meta</t>
  </si>
  <si>
    <t>Fin</t>
  </si>
  <si>
    <t>Propósito</t>
  </si>
  <si>
    <t>Componente</t>
  </si>
  <si>
    <t>Actividad</t>
  </si>
  <si>
    <t>Mensual</t>
  </si>
  <si>
    <t>Bimestral</t>
  </si>
  <si>
    <t>Trimestral</t>
  </si>
  <si>
    <t>Semestral</t>
  </si>
  <si>
    <t>Anual</t>
  </si>
  <si>
    <t>Porcentaje</t>
  </si>
  <si>
    <t>Promedio</t>
  </si>
  <si>
    <t>Promedio porcentual</t>
  </si>
  <si>
    <t>Relación</t>
  </si>
  <si>
    <t>Proporción</t>
  </si>
  <si>
    <t>Tasa de variación</t>
  </si>
  <si>
    <t>Índice</t>
  </si>
  <si>
    <t>Eficacia</t>
  </si>
  <si>
    <t>Eficiencia</t>
  </si>
  <si>
    <t>Economía</t>
  </si>
  <si>
    <t>Calidad</t>
  </si>
  <si>
    <t>Estratégico</t>
  </si>
  <si>
    <t>Gestión</t>
  </si>
  <si>
    <t>Relativo</t>
  </si>
  <si>
    <t>Absoluto</t>
  </si>
  <si>
    <t>Ascendente</t>
  </si>
  <si>
    <t>Descendente</t>
  </si>
  <si>
    <t>Descripción Unidad Administrativa</t>
  </si>
  <si>
    <t>Coordinar el Sistema Nacional de Transparencia y de Protección de Datos Personales, para que los órganos garantes establezcan, apliquen y evalúen acciones de acceso a la información pública,  protección y debido tratamiento de datos personales.</t>
  </si>
  <si>
    <t>Garantizar el óptimo cumplimiento de los derechos de acceso a la información pública y la protección de datos personales.</t>
  </si>
  <si>
    <t>Promover el pleno ejercicio de los derechos de acceso a la información pública y de protección de datos personales, así como la transparencia y apertura de las instituciones públicas.</t>
  </si>
  <si>
    <t>Alineación de Objetivo Estratégico</t>
  </si>
  <si>
    <t>Seleccionar</t>
  </si>
  <si>
    <t>Tipo de meta</t>
  </si>
  <si>
    <t xml:space="preserve">Constante </t>
  </si>
  <si>
    <t>Acumulada</t>
  </si>
  <si>
    <t>Otro (valor absoluto)</t>
  </si>
  <si>
    <t>160 - Dirección General de Asuntos Jurídicos</t>
  </si>
  <si>
    <t>E004 - Desempeño organizacional y modelo institucional orientado a resultados con enfoque de derechos humanos y perspectiva de género.</t>
  </si>
  <si>
    <t>170 - Dirección General de Comunicación Social y Difusión</t>
  </si>
  <si>
    <t>E002 - Promover el pleno ejercicio de los derechos de acceso a la información pública y de protección de datos personales.</t>
  </si>
  <si>
    <t>180 - Dirección General de Planeación y Desempeño Institucional</t>
  </si>
  <si>
    <t>210 - Dirección General de Administración</t>
  </si>
  <si>
    <t>M001 - Actividades de apoyo administrativo</t>
  </si>
  <si>
    <t>220 - Dirección General de Asuntos Internacionales</t>
  </si>
  <si>
    <t>230 - Dirección General de Tecnologías de la Información</t>
  </si>
  <si>
    <t>E003 - Coordinar el Sistema Nacional de Transparencia, Acceso a la Información y de Protección de Datos Personales.</t>
  </si>
  <si>
    <t>240 - Dirección General de Gestión de Información y Estudios</t>
  </si>
  <si>
    <t>250 - Dirección General de Capacitación</t>
  </si>
  <si>
    <t>260 - Dirección General de Promoción y de Vinculación con la Sociedad</t>
  </si>
  <si>
    <t>310 - Dirección General de Políticas de Acceso</t>
  </si>
  <si>
    <t xml:space="preserve">320 - Dirección General de Evaluación </t>
  </si>
  <si>
    <t>E001 - Garantizar el óptimo cumplimiento de los derechos de acceso a la información pública y la protección de datos personales.</t>
  </si>
  <si>
    <t>330 - Dirección General de Gobierno Abierto y Transparencia</t>
  </si>
  <si>
    <t>340 - Dirección General de Enlace con Autoridades Laborales, Sindicatos, Personas Físicas y Morales</t>
  </si>
  <si>
    <t>350 - Dirección General de Enlace con Organismos Electorales y Partidos Políticos</t>
  </si>
  <si>
    <t>360 - Dirección General de Enlace con Organismos Públicos Autónomos, Empresas Paraestatales, Entidades Financieras, Fondos y Fideicomisos</t>
  </si>
  <si>
    <t>370 - Dirección General de Enlace con Sujetos de los Poderes Legislativo y Judicial</t>
  </si>
  <si>
    <t>380 - Dirección General de Enlace con Sujetos Obligados de la Administración Pública Centralizada</t>
  </si>
  <si>
    <t>410 - Dirección General de Normatividad y Consulta</t>
  </si>
  <si>
    <t>420 - Dirección General de Investigación y Verificación</t>
  </si>
  <si>
    <t>430 - Dirección General de Protección de Derechos y Sanción</t>
  </si>
  <si>
    <t>440 - Dirección General de Prevención y Autorregulación</t>
  </si>
  <si>
    <t>610 - Dirección General de Vinculación, Coordinación y Colaboración con Entidades Federativas</t>
  </si>
  <si>
    <t>620 - Dirección General Técnica, Seguimiento y Normatividad</t>
  </si>
  <si>
    <t>O001 - Actividades de apoyo a la función pública y buen gobierno</t>
  </si>
  <si>
    <t>500 - Contraloría</t>
  </si>
  <si>
    <t>710 - Dirección General de Atención al Pleno</t>
  </si>
  <si>
    <t>720 - Dirección General de Cumplimientos y Responsabilidades</t>
  </si>
  <si>
    <t>Impulsar el desempeño organizacional y promover un modelo institucional de servicio público orientado a resultados con un enfoque de derechos humanos y perspectiva de género.</t>
  </si>
  <si>
    <t>Programa de auditoría y revisiones implementado</t>
  </si>
  <si>
    <t xml:space="preserve">Procedimientos de contratación impugnados verificados </t>
  </si>
  <si>
    <t>Observaciones preventivas en órganos colegiados emitidas</t>
  </si>
  <si>
    <t>Realización de auditorías.</t>
  </si>
  <si>
    <t>Programación y realización de revisiones.</t>
  </si>
  <si>
    <t>Programación y realización de seguimientos de recomendaciones y acciones de mejora.</t>
  </si>
  <si>
    <t xml:space="preserve">Investigación de quejas y denuncias </t>
  </si>
  <si>
    <t>Instrucción de procedimientos disciplinarios</t>
  </si>
  <si>
    <t>Atención de procedimientos de sanción a proveedores, licitantes y contratistas</t>
  </si>
  <si>
    <t>Participación en la sesiones de los órganos colegiados.</t>
  </si>
  <si>
    <t xml:space="preserve">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Nacional de Transparencia, Acceso a la Información y Protección de Datos Personales (INAI) a los principios que  los rigen. </t>
  </si>
  <si>
    <t xml:space="preserve">Atención de inconformidades e intervenciones de oficio </t>
  </si>
  <si>
    <t xml:space="preserve">Los servidores públicos del INAI ejercen los recursos públicos con eficacia, eficiencia, economía, transparencia, legalidad y honradez, los aplican a los programas y metas para los que fueron asignados y actúan bajo los principios que rigen al servicio público. </t>
  </si>
  <si>
    <t xml:space="preserve">Responsabilidades administrativas determinadas de los servidores públicos </t>
  </si>
  <si>
    <t>Meta alcanzada anual</t>
  </si>
  <si>
    <t>Variación % anual con parámetro de semaforización</t>
  </si>
  <si>
    <t>Resultado anual</t>
  </si>
  <si>
    <t>Avance 1° trimestre</t>
  </si>
  <si>
    <t>Avance 2° trimestre</t>
  </si>
  <si>
    <t>Avance 3° trimestre</t>
  </si>
  <si>
    <t>Avance 4° trimestre</t>
  </si>
  <si>
    <t>Contribuir a impulsar el desempeño organizacional y promover un modelo institucional de servicio público orientado a resultados y con perspectiva de género, mediante una adecuada administración de los recursos humanos, financieros, materiales y servicios generales.</t>
  </si>
  <si>
    <t>N/D</t>
  </si>
  <si>
    <t>La DGA proporciona servicios de calidad.</t>
  </si>
  <si>
    <t xml:space="preserve">Servicios satisfactoriamente proporcionados
</t>
  </si>
  <si>
    <t>Prestación de servicios.</t>
  </si>
  <si>
    <t>Solicitudes de prestación de servicios ingresadas en tiempo.</t>
  </si>
  <si>
    <t>Contribuir a impulsar una política internacional para la efectiva implementación y garantía de los derechos de acceso a la información y de  protección de datos personales en beneficio del INAI y del país, mediante la ejecución de una vinculación y cooperación internacional.</t>
  </si>
  <si>
    <t>Las acciones internacionales coordinadas por la DGAI procuran el intercambio de conocimiento para el INAI.</t>
  </si>
  <si>
    <t>Vinculación internacional establecida.</t>
  </si>
  <si>
    <t>Promoción Internacional establecida.</t>
  </si>
  <si>
    <t>Participar en las actividades de las redes internacionales de las que forma parte el INAI para el fortalecimiento de sus vínculos.</t>
  </si>
  <si>
    <t>Coordinación de comisiones internacionales.</t>
  </si>
  <si>
    <t>Coordinación de eventos con componente internacional.</t>
  </si>
  <si>
    <t>Atención a la visitas técnicas.</t>
  </si>
  <si>
    <t>Atención a las consultas relacionadas con el quehacer institucional.</t>
  </si>
  <si>
    <t>Unidades Administrativas</t>
  </si>
  <si>
    <t>Contribuir a garantizar el óptimo cumplimiento de los derechos de los recurrentes al acceso a la información pública y a la protección de datos personales, mediante las herramientas necesarias para dar seguimiento puntual a las resoluciones del Pleno.</t>
  </si>
  <si>
    <t xml:space="preserve">El Pleno cuenta con las herramientas necesarias para dar un seguimiento puntal a sus resoluciones en tiempo y forma. La gestión y seguimiento de los asuntos competencia del Pleno del Instituto se realiza de un modo adecuado </t>
  </si>
  <si>
    <t>Valor absoluto, número de incidencias</t>
  </si>
  <si>
    <t>1. Los medios de impugnación son turnados, las resoluciones, recomendaciones y acuerdos son firmados y notificados optimizando los tiempos de cada acción</t>
  </si>
  <si>
    <t>2. Requerimientos ponencias atendidos</t>
  </si>
  <si>
    <t>Valor absoluto, incidencias</t>
  </si>
  <si>
    <t>3. Versiones públicas de resoluciones publicadas</t>
  </si>
  <si>
    <t>4. Asuntos del Pleno atendidos</t>
  </si>
  <si>
    <t>5. Información de los recursos de revisión resueltos por el Pleno actualizada y reportada</t>
  </si>
  <si>
    <t>6. Informes de cumplimientos entregados</t>
  </si>
  <si>
    <t xml:space="preserve">1.1. Turnar a las ponencias los medios de impugnación presentados ante el Instituto </t>
  </si>
  <si>
    <t>Valor absoluto, días transcurridos</t>
  </si>
  <si>
    <t>1.2. Recabar las firmas de los Comisionados en las resoluciones, recomendaciones y acuerdos que emita el Pleno del Instituto</t>
  </si>
  <si>
    <t>1.3. Notificar las resoluciones, recomendaciones y acuerdos que emita el Pleno del Instituto</t>
  </si>
  <si>
    <t xml:space="preserve">2.1. Elaboración de estudios, fichas técnicas, opiniones y recomendaciones para atender los requerimientos formulados por las ponencias </t>
  </si>
  <si>
    <t>3.1. Contar con los audios de las sesiones del Pleno completos</t>
  </si>
  <si>
    <t>3.2. Contar con las versiones estenográficas de las sesiones del Pleno completas</t>
  </si>
  <si>
    <t xml:space="preserve">3.3. Difundir las versiones públicas de las resoluciones que entreguen las ponencias y publicarlas en el portal de Internet del Instituto </t>
  </si>
  <si>
    <t>4.1. Integrar los proyectos de acuerdo de los asuntos que se presentan al Pleno, con los elementos de fundamentación y motivación que las áreas proporcionen en el ámbito de su competencia</t>
  </si>
  <si>
    <t>4.2. Elaborar y resguardar las actas de las sesiones del Pleno</t>
  </si>
  <si>
    <t>4.3. Verificar que las áreas responsables incorporen en las resoluciones, acuerdos, recomendaciones, informes y otros asuntos las instrucciones, observaciones y sugerencias emitidas por el Pleno</t>
  </si>
  <si>
    <t>4.4. Verificar que los servidores públicos cuenten con los insumos necesarios para realizar sus funciones</t>
  </si>
  <si>
    <t>Valor absoluto, quejas recibidas</t>
  </si>
  <si>
    <t>5.1. Diagnóstico a la BAMI e identificación de campos clave para cada etapa i del proceso del recurso de revisión (desde el turno hasta el cumplimiento)</t>
  </si>
  <si>
    <t>5.2. Incorporación de campos y etapas relacionados con el cumplimiento a la LGTAIPG</t>
  </si>
  <si>
    <t>5.3. Diagnóstico e identificación de campos clave para cada etapa i del procesos de sustanciación</t>
  </si>
  <si>
    <t>6.1. Generar informes de cumplimiento</t>
  </si>
  <si>
    <t>Contribuir a promover el pleno ejercicio de los derechos de acceso a la información pública y de protección de datos personales, mediante acciones de capacitación y educación  coordinadas, dirigidas a  sujetos obligados, regulados, integrantes del Sistema Nacional de Transparencia y titulares de los derechos de acceso a la información y protección de datos personales.</t>
  </si>
  <si>
    <t>Los sujetos regulados, obligados, miembros del Sistema Nacional de Transparencia y titulares de derechos,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</si>
  <si>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1. Programa de capacitación presencial implementado.</t>
  </si>
  <si>
    <t>2. Programa anual de capacitación en línea  implementado.</t>
  </si>
  <si>
    <t>Incremento del 2 por ciento de eficiencia terminal respecto al año 2015</t>
  </si>
  <si>
    <t>3. Programa anual de formación educativa implementado</t>
  </si>
  <si>
    <t xml:space="preserve">1.1 Realización de acciones de capacitación presenciales establecidas en materia de datos personales </t>
  </si>
  <si>
    <t>1.2. Realización de acciones de capacitación presenciales establecidas en materia de datos personales</t>
  </si>
  <si>
    <t>1.3 Acciones de introducción al tema de protección de datos personales a las PYMES y emprendedores</t>
  </si>
  <si>
    <t>1.4 Realización de cursos de capacitación presenciales en materia de acceso a la información y temas relacionados</t>
  </si>
  <si>
    <t>1.5 Evaluación de calidad de los cursos de capacitación presenciales impartidos en materia de acceso a la información y temas relacionados.</t>
  </si>
  <si>
    <t xml:space="preserve">2.1 Desarrollo e implementación de un curso en línea sobre de Medidas de Seguridad </t>
  </si>
  <si>
    <t xml:space="preserve">2.2 Desarrollo e implemantación de un curso en línea sobre la Ley Federal de Transparencia y Acceso a la Información armonizada con la LGTAIP </t>
  </si>
  <si>
    <t>2.3 Promoción de los cursos en línea en los Talleres de la Red por una Cultura de Transparencia</t>
  </si>
  <si>
    <t xml:space="preserve">3.1 Evaluación de calidad de las actividades de formación educativa </t>
  </si>
  <si>
    <t>Contribuir a garantizar el óptimo cumplimiento de los derechos de acceso a la información y la protección de los datos personales, mediante la  coordinación e instrumentación de mecanismos de verificación, vigilancia y seguimiento de las resoluciones emitidas por el Pleno del Instituto; así como para la investigación, sustanciación y, en su caso, resolución por el  incumplimiento de las obligaciones establecidas en la Ley General y Ley Federal en la materia</t>
  </si>
  <si>
    <t xml:space="preserve">Los sujetos obligados cumplen adecuadamente con las resoluciones del Pleno del Instituto,  y con ello con sus obligaciones en materia de acceso a la información, así como con las responsabilidades administrativas previstas en la Ley General y en la Ley Federal en la materia </t>
  </si>
  <si>
    <t>Mecanismo de seguimiento a resoluciones ejecutado</t>
  </si>
  <si>
    <t>Verificación del cumplimiento a las resoluciones de los recursos de revisión</t>
  </si>
  <si>
    <t>Seguimiento dado a las vistas notificadas a los órganos internos de control o contralorías internas</t>
  </si>
  <si>
    <t xml:space="preserve">Seguimiento a denuncias por incumplimiento
</t>
  </si>
  <si>
    <t>Seguimiento a las denuncias por presuntas infracciones de los sujetos obligados por el incumplimiento de las obligaciones establecidas en la Ley General y en la Ley Federal en la materia, denunciadas ante los órganos internos de control y contralorías internas</t>
  </si>
  <si>
    <t>Seguimiento a los procedimientos administrativos disciplinarios, cuando se trate de presuntos infractores de sujetos obligados que no cuenten con la calidad de servidor público</t>
  </si>
  <si>
    <t>El INAI logra posicionar la identidad institucional entre su personal, los medios de comunicación y la ciudadanía.</t>
  </si>
  <si>
    <t>1. Comunicación de las funciones del INAI a la ciudadanía y los medios a través de la ejecución de diversas estrategias clave del Programa Anual de Trabajo de la DGCSD cumplida.</t>
  </si>
  <si>
    <t>1.1 Ejecución de campaña institucional en medios para posicionar las nuevas atribuciones e identidad gráfica del Instituto.</t>
  </si>
  <si>
    <t>1.2 Aplicación de Encuesta INAI de percepción nacional ciudadana 2016 acerca del acceso a la información, la protección de datos personales y la identidad institucional.</t>
  </si>
  <si>
    <t>1.3 Producción de materiales audiovisuales en los que se difundan los valores cívicos relacionados con la transparencia, la rendición de cuenta y la protección de datos personales.</t>
  </si>
  <si>
    <t xml:space="preserve">1.4 Producción de materiales educativos, dirigidos a promover la cultura de la transparencia y la protección de datos personales. </t>
  </si>
  <si>
    <t>1.5 Medición de impacto en los medios a partir de las diversas comunicaciones generadas por el Instituto.</t>
  </si>
  <si>
    <t>1.6 Realización de coberturas informativas de actividades institucionales.</t>
  </si>
  <si>
    <t>2. Difusión de la identidad del INAI entre su personal a través de la ejecución de diversas estrategias clave de comunicación interna del Programa Anual de Trabajo de la DGCSD lograda.</t>
  </si>
  <si>
    <t>2.1 Aplicación de una encuesta institucional de diagnóstico de los medios de comunicación internos y el impacto de sus mensajes entre el personal del Instituto.</t>
  </si>
  <si>
    <t>2.2 Ejecución de estrategias de comunicación interna.</t>
  </si>
  <si>
    <t>2.3 Diseño y difusión de materiales de comunicación interna sobre temas relacionados con la ética y gobernanza, cuidado del medio ambiente, calidad de vida de los trabajadores, derechos humanos laborales, equidad de género y trabajo con la comunidad.</t>
  </si>
  <si>
    <t xml:space="preserve">
1</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</si>
  <si>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</si>
  <si>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Lineamientos Técnicos Generales para publicar y evaluar la Información Pública de Oficio mandatados por la Ley General de Transparencia concluidos.</t>
  </si>
  <si>
    <t xml:space="preserve">Recopilación y análisis de observaciones a los Lineamientos Técnicos Generales </t>
  </si>
  <si>
    <t>Sistema de Evaluación de las Obligaciones de Transparencia y del ejercicio del derecho de Acceso a la Información para los Sujetos Obligados (SO)  federales Generado</t>
  </si>
  <si>
    <t xml:space="preserve">Redacción de los Criterios Sustantivos y Adjetivos de las Obligaciones de Transparencia Específicas derivados de la Ley Federal en la materia
</t>
  </si>
  <si>
    <t>Desarrollo de los indicadores y ponderadores para valorar las dimensiones de la transparencia que conformarán el Sistema de Evaluación de obligaciones de transparencia y del derecho de acceso a la información pública</t>
  </si>
  <si>
    <t>Recopilación y análisis de observaciones a  la propuesta de Sistema de Evaluación de los sujetos obligados federales con Organizaciones de la sociedad civil y sujetos obligados estratégicos</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</si>
  <si>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</si>
  <si>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Realización de evaluación diagnóstico</t>
  </si>
  <si>
    <t xml:space="preserve">Sistema de información estadística de la transparencia y del derecho de acceso a la información construido
</t>
  </si>
  <si>
    <t xml:space="preserve">Inclusión de variables y ajustes necesarios para la implementación del Sistema de Información </t>
  </si>
  <si>
    <t>Rediseño de los productos estadísticos para incluir nuevos usuarios, actualización con mayor frecuencia y agilización de entrega mediante aplicaciones</t>
  </si>
  <si>
    <t xml:space="preserve">Padrón de Sujetos Obligados del ámbito federal actualizado </t>
  </si>
  <si>
    <t>Desarrollo del Manual de Procedimientos para la actualización del Padrón de Sujetos Obligados del ámbito federal</t>
  </si>
  <si>
    <t>Contribuir a promover el pleno ejercicio de los derechos de acceso a la información pública y de protección de datos personales, así como la transparencia y apertura de las instituciones públicas mediante el acceso a la información pública y privacidad de los datos personales</t>
  </si>
  <si>
    <t>Los organismos electorales y los partidos políticos posibilitan el acceso a la información pública, resguardan la privacidad de los datos personales y promueven sus sistemas de archivo y gestión documental</t>
  </si>
  <si>
    <t>1. Acompañamiento y asistencia permanentes otorgadas</t>
  </si>
  <si>
    <t xml:space="preserve">
2. Desarrollo de programas de buenas prácticas promovidas
</t>
  </si>
  <si>
    <t>1.1 Desarrollo de programas de trabajo específicos</t>
  </si>
  <si>
    <t>1.2 Promoción de firma de convenios de colaboración</t>
  </si>
  <si>
    <t xml:space="preserve">1.3 Identificación y acercamiento con actores clave </t>
  </si>
  <si>
    <t xml:space="preserve">1.4 Asistencia técnica continua </t>
  </si>
  <si>
    <t>1.5 Promoción de la cultura organizacional orientada al valor de la transparencia</t>
  </si>
  <si>
    <t>Contribuir a la promoción del pleno ejercicio de los derechos de acceso a la información pública y de protección de datos personales, así como la transparencia y apertura de las instituciones públicas mediante el acompañamiento y asesoría a las autoridades laborales, sindicatos, personas físicas y morales para el cumplimiento de sus obligaciones en la materia.</t>
  </si>
  <si>
    <t xml:space="preserve">Las autoridades laborales, los sindicatos obligados, las personas físicas y morales cumplen con las obligaciones en materia de transparencia, rendición de cuentas y protección de datos personales. </t>
  </si>
  <si>
    <t>Programa de Acompañamiento implementado</t>
  </si>
  <si>
    <t>Programa de Verificación del cumplimiento ejecutado</t>
  </si>
  <si>
    <t xml:space="preserve">Realización de jornadas de sensibilización </t>
  </si>
  <si>
    <t xml:space="preserve">Asesoría para los distintos Sujetos Obligados (SO) </t>
  </si>
  <si>
    <t xml:space="preserve">Elaboración y distribución de materiales </t>
  </si>
  <si>
    <t>Suscripción de convenios de colaboración</t>
  </si>
  <si>
    <t>Reconocimiento a buenas prácticas en materia de transparencia sindical.</t>
  </si>
  <si>
    <t>Celebración de reuniones de vinculación con autoridades laborales y otras personas físicas y morales.</t>
  </si>
  <si>
    <t>Implementación de mecanismos de transparencia, rendición de cuentas y protección de datos personales.</t>
  </si>
  <si>
    <t xml:space="preserve">
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</si>
  <si>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 xml:space="preserve">El INAI cuenta con la salvaguarda de sus intereses jurídicos ante cualquier autoridad judicial o administrativa. </t>
  </si>
  <si>
    <t>1. Asesoría legal del Instituto en procesos de licitación, invitaciones y adjudicaciones otorgada.</t>
  </si>
  <si>
    <t>2. Resoluciones emitidas, que derivan de la defensa jurídica en las que se reconoce la comparecencia del Instituto.</t>
  </si>
  <si>
    <t xml:space="preserve">
3. Respuestas a solicitudes de acceso a la información atendidas. </t>
  </si>
  <si>
    <t>2.1 Atención de asuntos jurídicos que  son notificados por las autoridades judiciales y administrativas.</t>
  </si>
  <si>
    <t xml:space="preserve">3.1 Atención a las solicitudes de información. </t>
  </si>
  <si>
    <t>Contribuir a impulsar el desempeño organizacional y promover un modelo institucional de servicio público orientado a resultados y con perspectiva de género mediante una política institucional orientada al logro de objetivos estratégicos.</t>
  </si>
  <si>
    <t>El INAI cuenta con una política institucional orientada al logro de objetivos estratégicos.</t>
  </si>
  <si>
    <t>1. Sistema de Evaluación del Desempeño Institucional (SEDI) implementado</t>
  </si>
  <si>
    <t>Promedio de valoración del desempeño</t>
  </si>
  <si>
    <t xml:space="preserve">2. Política institucional de derechos humanos, igualdad y género implementada
</t>
  </si>
  <si>
    <t>Porcentaje de avance de las recomendaciones implementadas</t>
  </si>
  <si>
    <t>1.1. Incorporación de recomendaciones</t>
  </si>
  <si>
    <t>1.2. Seguimiento a mecanismos de evaluación</t>
  </si>
  <si>
    <t xml:space="preserve">1.3 Valoración de las MIR de cada Unidad Administrativa </t>
  </si>
  <si>
    <t>2. 1. Ejecución del programa de sensibilización al personal</t>
  </si>
  <si>
    <t>2.2. Generación de conocimento sobre los derechos humanos, igualdad y género</t>
  </si>
  <si>
    <t xml:space="preserve">Los responsables y titulares de los datos personales disponen de mecanismos para el cumplimiento de la normativa y ejercicio del derecho de protección de datos personales. </t>
  </si>
  <si>
    <t xml:space="preserve">Programa de autorregulación implementado </t>
  </si>
  <si>
    <t>Programa de acompañamiento y prevención en el ejercicio del derecho a la protección de datos implementado</t>
  </si>
  <si>
    <t>Operación del Registro de esquemas de Autorregulación</t>
  </si>
  <si>
    <t>Acciones para impulsar la autorregulación</t>
  </si>
  <si>
    <t>Elaboración de herramientas, manuales, guías, recomendaciones, entre otros materiales.</t>
  </si>
  <si>
    <t>Atención a solicitudes de autorización de medidas compensatorias</t>
  </si>
  <si>
    <t>Promoción del derecho de protección de datos personales.</t>
  </si>
  <si>
    <t>Atención a consultas especializadas</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</si>
  <si>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t>
  </si>
  <si>
    <t>El INAI, los órganos garantes y los sujetos obligados cuentan con políticas coordinadas de acceso a la información, enfocadas a optimizar y ampliar el ejercicio del derecho de acceso a la información,  así como para aumentar los beneficios sociales derivados de su ejercicio.</t>
  </si>
  <si>
    <t xml:space="preserve">Información y diagnósticos para obtener evidencia empírica para la planeación y evaluación de las políticas de acceso a la información, publicados y utilizados.
</t>
  </si>
  <si>
    <t xml:space="preserve">Políticas y acciones para mejorar el ejercicio y garantía del derecho de acceso a la información implementadas y documentadas.
</t>
  </si>
  <si>
    <t xml:space="preserve">Tasa de variación </t>
  </si>
  <si>
    <t xml:space="preserve">Establecimiento de lineamientos y/o criterios para el diseño, implementación y evaluación de políticas de acceso  </t>
  </si>
  <si>
    <t>Conceptualización, diseño, implementación y mejora de herramientas que faciliten el ejercicio y la garantía del derecho de acceso a la información.</t>
  </si>
  <si>
    <t>Número de consultas</t>
  </si>
  <si>
    <t>Elaboración  de diagnósticos para la medición del ejercicio y garantía del derecho de acceso a la información y  planeación de las políticas correspondientes.</t>
  </si>
  <si>
    <t>Difusión y promoción  de los diagnósticos con la información sobre el ejercicio y garantía del derecho de acceso a la información</t>
  </si>
  <si>
    <t xml:space="preserve">Contribuir a promover el pleno ejercicio de los derechos de acceso a la información pública y de protección de datos personales, así como la transparencia y apertura de las instituciones públicas mediante el cumplimiento del marco normativo de acceso a la información por parte de los Organismos Públicos Autónomos, Empresas Paraestatales, Entidades Financieras, Fondos y Fideicomisos </t>
  </si>
  <si>
    <t>Los Organismos Públicos Autónomos, Empresas Paraestatales, Entidades Financieras, Fondos y Fideicomisos  cumplen con el marco normativo de acceso a la información</t>
  </si>
  <si>
    <t>1. Programa de Seguimiento de las Obligaciones de Transparencia realizado</t>
  </si>
  <si>
    <t>2. Programa de Acompañamiento a los Sujetos Obligados correspondientes realizado</t>
  </si>
  <si>
    <t>1.1 Verificación del cumplimiento de la normatividad pertinente por parte de los Sujetos Obligados correspondientes</t>
  </si>
  <si>
    <t xml:space="preserve">85%
</t>
  </si>
  <si>
    <t>1.2 Gestión de denuncias por incumplimiento de las obligaciones de transparencia por parte de los Sujetos Obligados</t>
  </si>
  <si>
    <t>2.1 Ejecución de acciones de acompañamiento con los Sujetos Obligados correspondientes para el cumplimiento de la normatividad pertinente</t>
  </si>
  <si>
    <t>2.2 Elaboración de estudios para mejorar la accesibilidad de la información pública</t>
  </si>
  <si>
    <t xml:space="preserve">2.3 Generación de grupos de opinión para fomentar la cultura de la transparencia </t>
  </si>
  <si>
    <t>2.4 Promoción de  prácticas exitosas  de transparencia entre los Sujetos Obligados Correspondientes</t>
  </si>
  <si>
    <t xml:space="preserve">   </t>
  </si>
  <si>
    <t xml:space="preserve">Contribuir a garantizar el óptimo cumplimiento de los derechos de acceso a la información pública y la protección de datos personales mediante certeza y seguridad jurídica para los regulados, titulares y sociedad civil organizada. </t>
  </si>
  <si>
    <t>Servicio de acompañamiento y atención a consultas provisto.</t>
  </si>
  <si>
    <t>Plan de fortalecimiento conceptual del derecho a la protección de datos personales implementado.</t>
  </si>
  <si>
    <t>Atención de consultas especializadas en materia de protección de datos personales.</t>
  </si>
  <si>
    <t>Orientación técnica y/o realización de evaluaciones de impacto a la protección de datos personales respecto de tratamientos de información personal relevantes.</t>
  </si>
  <si>
    <t>Generación de proyectos y/o actualización de instrumentos normativos.</t>
  </si>
  <si>
    <t>Proyectos normativos.</t>
  </si>
  <si>
    <t>Seguimiento legislativo de aquella regulación que involucre el tratamiento de datos personales.</t>
  </si>
  <si>
    <t>Reportes.</t>
  </si>
  <si>
    <t>Los órganos garantes locales y sujetos obligados locales disponen de un canal institucional de vinculación, coordinación y colaboración en las acciones relativas a la política pública transversal de transparencia, acceso a la información y debido tratamiento de datos personales.</t>
  </si>
  <si>
    <t>Número de eventos de promoción</t>
  </si>
  <si>
    <t>Organización de 4 foros de consulta y mesas de diálogo con actores relevantes para coadyuvar en la elaboración y ejecución del Programa Nacional de Transparencia y Acceso a la Información del Sistema Nacional de Transparencia</t>
  </si>
  <si>
    <t>Número de foros de consulta y mesas de dialogo</t>
  </si>
  <si>
    <t>Representación institucional del INAI en las entidades federativas</t>
  </si>
  <si>
    <t>Suscripción de Convenios de Colaboración con las entidades federativas y los Municipios para la instrumentación de los programas del INAI en el ámbito nacional</t>
  </si>
  <si>
    <t>Organización de 32 eventos de conmemoración del Día Internacional de Protección de Datos Personales 2016 en las entidades federativas</t>
  </si>
  <si>
    <t>Número de eventos conmemorativos</t>
  </si>
  <si>
    <t>Organización de 12 talleres regionales en materia de transparencia, acceso a la información y protección de datos personales en coordinación con la Dirección General de Capacitación</t>
  </si>
  <si>
    <t>Número de Talleres</t>
  </si>
  <si>
    <t>Organización de 32 talleres presenciales en materia de transparencia y acceso a la información pública en las entidades federativas</t>
  </si>
  <si>
    <t>Organización de 32 talleres presenciales  en materia de protección de datos personales y privacidad en las entidades federativas</t>
  </si>
  <si>
    <t>Organización de 32 talleres presenciales en coordinación con el AGN, la ASF y el INEGI en las entidades federativas</t>
  </si>
  <si>
    <t xml:space="preserve">
Dada la periodicidad de este indicador, la meta sólo se reporta al terminar el año.</t>
  </si>
  <si>
    <t xml:space="preserve">El Poder Legislativo y Judicial registran un cumplimiento satisfactorio de las disposiciones en materia de transparencia, acceso a la información y protección de datos personales, acceso a la información </t>
  </si>
  <si>
    <t>(Porcentaje de cumplimiento Poder Legislativo + Porcentaje de cumplimiento Poder Judicial)/2</t>
  </si>
  <si>
    <t>(Número de actividades completadas / Número de actividades programadas)*100</t>
  </si>
  <si>
    <t>Programa de Memoria Institucional implementado</t>
  </si>
  <si>
    <t>(Número de sujetos obligados  con programas de memoria institucional / Número de sujetos obligados programados para implementar el programa de memoria institucional)*100</t>
  </si>
  <si>
    <t>Programa de Incorporación a la Plataforma Nacional de Transparencia implementado</t>
  </si>
  <si>
    <t>(Número de sujetos obligados que se incorporan a la Plataforma Nacional de Transparencia/ Número de sujetos obligados programados para incorporarse a la  Plataforma Nacional de Transparencia)*100</t>
  </si>
  <si>
    <t>Participación en eventos, reuniones y comisiones en materia de Transparencia, Acceso a la Información y Protección de Datos al interior de la República y en el extranjero.</t>
  </si>
  <si>
    <t>(Número de eventos o reuniones a los que se asista / Número de eventos o reuniones a los que se comisione)*100</t>
  </si>
  <si>
    <t>Reuniones de acuerdo con líderes parlamentarios y funcionarios de alto nivel del poder judicial llevadas a cabo.</t>
  </si>
  <si>
    <t xml:space="preserve">
Reuniones realizadas / entre reuniones programadas)*100
</t>
  </si>
  <si>
    <t>Participación de la DGEPLJ en las sesiones de las Comisiones/Comités relativos a transparencia del Congreso de la Unión.</t>
  </si>
  <si>
    <t>(Número de sesiones de las Comisiones y/o Comités a los que se asiste / Número de sesiones totales a las que la DGEPLJ sea invitada)*100</t>
  </si>
  <si>
    <t>Embajadores por la Transparencia designados</t>
  </si>
  <si>
    <t>(Número de sujetos obligados con Embajadores designados / Número de sujetos obligados)*100</t>
  </si>
  <si>
    <t>(Diálogos Interinstitucionales realizados / Diálogos Interinstitucionales programados)*100</t>
  </si>
  <si>
    <t>Jornada y Consulta Ciudadana en materia de Transparencia llevada a cabo.</t>
  </si>
  <si>
    <t>Organización de Grupos de Opinión en materia de transparencia y acceso a la información y protección de datos personales.</t>
  </si>
  <si>
    <t>(Número de talleres de sensibilización realizados/ Número de talleres de sensibilización programados)*100</t>
  </si>
  <si>
    <t xml:space="preserve">
100%</t>
  </si>
  <si>
    <t>Asesoría en la generación de programas que trasciendan a las gestiones.</t>
  </si>
  <si>
    <t>(Número de solicitudes de asesoría atendidas / Número total de solicitudes de asesoría)*100</t>
  </si>
  <si>
    <t>Asesoría en sistemas POT e INFOMEX.</t>
  </si>
  <si>
    <t>Asesorías para la correcta implementación de la Plataforma Nacional de Transparencia.</t>
  </si>
  <si>
    <t xml:space="preserve">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
</t>
  </si>
  <si>
    <t>Los órganos garantes y sujetos obligados promueven la interacción entre las autoridades y la sociedad y generan información y conocimiento público útil.</t>
  </si>
  <si>
    <t>1. Política Nacional de Gobierno Abierto implementada.</t>
  </si>
  <si>
    <t>2. Política Nacional de Transparencia Proactiva implementada</t>
  </si>
  <si>
    <t>1.1. Sensibilización de la Política Nacional de Gobierno Abierto implementada</t>
  </si>
  <si>
    <t>1.2. Atención de consultas en materia de Gobierno Abierto</t>
  </si>
  <si>
    <t>1.3. Verificación del cumplimiento de acciones  en materia de Gobierno Abierto programadas</t>
  </si>
  <si>
    <t>1.4. Verificación del avance de los compromisos de los planes de acción en materia de Gobierno Abierto</t>
  </si>
  <si>
    <t>1.5. Participación del INAI  en la Alianza para el Gobierno Abierto (AGA)</t>
  </si>
  <si>
    <t>2.1. Sensibilización de la Política Nacional de Transparencia Proactiva</t>
  </si>
  <si>
    <t>2.2. Atención de consultas en materia de Política Nacional de Transparencia Proactiva</t>
  </si>
  <si>
    <t>2.3. Verificación del establecimiento de compromisos  en materia de conocimiento público programadas</t>
  </si>
  <si>
    <t>2.4. Verificación del cumplimiento en la publicación de información de calidad, en formatos abiertos; y la construcción de conocimiento público útil en los proyectos de gobierno abierto</t>
  </si>
  <si>
    <t>2.5. Operación de proyectos de conocimiento público</t>
  </si>
  <si>
    <t>2.6. Participación del INAI en órganos colegiados en las materias de datos abiertos, información gubernamental y transparencia.</t>
  </si>
  <si>
    <t>Contribuir a garantizar el óptimo cumplimiento de los derechos de acceso a la información pública y la protección de datos personales a través de procedimientos de investigación y verificación.</t>
  </si>
  <si>
    <t>Los titulares de los datos personales cuentan con procedimientos de investigación y verificación para el ejercicio de su derecho de protección de datos personales.</t>
  </si>
  <si>
    <r>
      <t>Procedimientos de investigación iniciados en sector privado.</t>
    </r>
  </si>
  <si>
    <t>Procedimientos de verificación concluidos</t>
  </si>
  <si>
    <t xml:space="preserve"> Admisión de denuncias</t>
  </si>
  <si>
    <r>
      <t>Conclusión de investigaciones</t>
    </r>
  </si>
  <si>
    <t>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</si>
  <si>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t>Los sujetos obligados realizan una gestión documental y organización de archivos de forma óptima</t>
  </si>
  <si>
    <t>Programa de vinculación del INAI con organismos nacionales e internacionales ejecutado</t>
  </si>
  <si>
    <t>Adhesiones</t>
  </si>
  <si>
    <t>Modelo de Gestión Documental implementado</t>
  </si>
  <si>
    <t>Generación de criterios para validar y evaluar la aplicación del Modelo de Gestión Documental</t>
  </si>
  <si>
    <t>Criterios</t>
  </si>
  <si>
    <t>Elaboración de proyectos normativos en materia de gestión documental</t>
  </si>
  <si>
    <t>Lineamientos</t>
  </si>
  <si>
    <t>Realización de investigaciones en materia de gestión documental</t>
  </si>
  <si>
    <t>Investigaciones</t>
  </si>
  <si>
    <t>Contribuir a promover el pleno ejercicio de los derechos de acceso a la información pública y de protección de datos personales, así como la transparencia y apertura de las instituciones públicas mediante el acceso a la información pública y la privacidad de los datos personales</t>
  </si>
  <si>
    <t>Los sujetos obligados de la Administración Pública Centralizada, garantizan el acceso a la información pública y resguardan la privacidad de los datos personales.</t>
  </si>
  <si>
    <t>Acompañamiento y asistencia permanentes otorgadas a los sujetos obligados de la Administración Pública Centralizada</t>
  </si>
  <si>
    <t xml:space="preserve">
Desarrollo de programas de mejores prácticas.</t>
  </si>
  <si>
    <t>Desarrollo de programas de trabajo específicos.</t>
  </si>
  <si>
    <t>Promoción de firma de convenios de colaboración.</t>
  </si>
  <si>
    <t>Asistencia técnica continua.</t>
  </si>
  <si>
    <t xml:space="preserve">
Promoción de la cultura organizacional orientada al valor de la transparencia</t>
  </si>
  <si>
    <t xml:space="preserve">
Elaboración de diagnósticos </t>
  </si>
  <si>
    <r>
      <t>Adhesión de sujetos obligados de la Administración Pública Centralizada a la plataforma electrónica implementada para atender las solicitudes de información.</t>
    </r>
  </si>
  <si>
    <t>3.2.- Elaboración de informes sobre el SNT.</t>
  </si>
  <si>
    <t>3.1.- Verificación del cumplimiento de los acuerdos del Consejo Nacional.</t>
  </si>
  <si>
    <t>2.3.- Elaboración de estrategias de cumplimiento de los acuerdos del Consejo Nacional del SNT.</t>
  </si>
  <si>
    <t>2.1.- Análisis para la integración de propuestas de instrumentos de política pública del PNT.</t>
  </si>
  <si>
    <t>1.3.- Publicación de instrumentos normativos aprobados.</t>
  </si>
  <si>
    <t xml:space="preserve">1.2.- Revisión y apoyo en la dictaminación de los instrumentos normativos del SNT.
</t>
  </si>
  <si>
    <t>1.1.- Coordinación y documentación de las propuestas de instrumentos normativos sobre el SNT.</t>
  </si>
  <si>
    <t>3.- Programa de seguimiento técnico del Consejo Nacional del SNT ejecutado.</t>
  </si>
  <si>
    <t>2.- Programa permanente de integración, coordinación y seguimiento del "Programa Nacional del SNT" (PNT)  ejecutado.</t>
  </si>
  <si>
    <t xml:space="preserve">1.- Programa permanente de integración, coordinación y seguimiento de los lineamientos del SNT ejecutado.
</t>
  </si>
  <si>
    <t xml:space="preserve">Los integrantes del SNT cuentan con medios estandarizados para garantizar la transparencia y el acceso a los derechos de información y protección de datos. </t>
  </si>
  <si>
    <t xml:space="preserve">Contribuir a coordinar el Sistema Nacional de Transparencia y de Protección de Datos Personales (SNT) para que los órganos garantes establezcan, apliquen y evalúen acciones de acceso a la información pública, protección y debido tratamiento de datos personales a través de la provisión de medios estandarizados.
</t>
  </si>
  <si>
    <t>Mejoramiento de los procesos automatizados</t>
  </si>
  <si>
    <t xml:space="preserve">Estandarización y automatización de procesos </t>
  </si>
  <si>
    <t>Porcentaje de solicitudes de soporte a malware atendidos</t>
  </si>
  <si>
    <t>Pruebas de Penetración (PENTEST) aplicado a los Micrositios</t>
  </si>
  <si>
    <t>Asesorías específicas (SIRVE)</t>
  </si>
  <si>
    <t>Habilitación de TICs a los usuarios para el cumplimiento de sus responsabilidades</t>
  </si>
  <si>
    <t>Difusión de buenas prácticas en relación a uso de TIC</t>
  </si>
  <si>
    <t>Implementación y soporte a operación de soluciones tecnológicas de procesos automatizados</t>
  </si>
  <si>
    <t>Diseño de estrategias tecnológicas para habilitar o potencializar procesos sustantivos</t>
  </si>
  <si>
    <t>Programa de concientización sobre el aprovechamiento de las TIC desarrollado</t>
  </si>
  <si>
    <t xml:space="preserve">Servicios integrales en materia de TIC proporcionados  </t>
  </si>
  <si>
    <t>Procesos sustantivos del Instituto automatizados y seguros</t>
  </si>
  <si>
    <t>La ciudadanía, los sujetos obligados y el INAI, disponen de herramientas de TIC oportunas y suficientes, para el ejercicio de sus derechos y obligaciones en materia de transparencia y protección de datos personales</t>
  </si>
  <si>
    <t>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t>
  </si>
  <si>
    <t>Sensibilización del acceso a la información y protección de datos personales</t>
  </si>
  <si>
    <t>Realización de asesorías y orientación a la Población General.</t>
  </si>
  <si>
    <t>Promoción institucional del acceso a la información y protección de datos personales</t>
  </si>
  <si>
    <t>Producción editorial en materia de acceso a la información y protección de datos personales</t>
  </si>
  <si>
    <t>Fiestas de la Transparencia y la Privacidad</t>
  </si>
  <si>
    <t xml:space="preserve">Presencia institucional en ferias, festivales u otros eventos donde el INAI sea invitado a participar </t>
  </si>
  <si>
    <t>Desarrollo de la Semana Nacional de la Transparencia</t>
  </si>
  <si>
    <t>Realización de proyectos con las Organizaciones de la Sociedad Civil.</t>
  </si>
  <si>
    <t xml:space="preserve">Organización de mecanismos de diálogo </t>
  </si>
  <si>
    <t>Realización de certámenes por sectores de la población</t>
  </si>
  <si>
    <t>Implementación de juegos interactivos en museos y centros de concurrencia</t>
  </si>
  <si>
    <t>Asesoría oportuna y de calidad a la sociedad</t>
  </si>
  <si>
    <t>Programa de promoción de los derechos de acceso a la información y protección de datos personales realizado</t>
  </si>
  <si>
    <t>Programa de Vinculación con la Sociedad implementado</t>
  </si>
  <si>
    <t xml:space="preserve">Organizaciones de la Sociedad Civil y población en general conocen y ejercen sus derechos de acceso a la información y protección de datos personales </t>
  </si>
  <si>
    <t>Atención a las resoluciones emitidas por el Pleno, que ordenan el inicio de procedimiento de imposición de sanciones</t>
  </si>
  <si>
    <t>Atención a las solicitudes de protección de derechos. (Fondo y Forma).</t>
  </si>
  <si>
    <t>Atención a las solicitudes de protección de derechos mediante Conciliación.</t>
  </si>
  <si>
    <t>Procedimientos de imposición de sanciones atendidos.</t>
  </si>
  <si>
    <t>Procedimientos de Protección de Derechos atendidos.</t>
  </si>
  <si>
    <t>Los titulares de los datos personales cuentan con el mecanismo legal para hacer efectivo el ejercicio de sus derechos de acceso, rectificación, cancelación y oposición al tratamiento de sus datos personales en posesión de los particulares.</t>
  </si>
  <si>
    <t>Contribuir a garantizar el óptimo cumplimiento de los derechos de acceso a la información pública y la protección de datos personales, mediante la aplicación del mecanismos legales para hacer efectivo el ejercicio de los derechos de acceso, rectificación, cancelación y oposición al tratamiento de datos personales en posesión de los particulares.</t>
  </si>
  <si>
    <t>Suma ponderada de los componentes de la Contraloría Interna = (.20)Componente 1 + (.20)Componente 2 + (.20)Componente 3 + (.20)Componente 4 + (.20)Componente 5</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</si>
  <si>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</si>
  <si>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((Número de recomendaciones emitidas en la medición actual) -  (número de recomendaciones emitidas en la medición inmediata anterior)/(número de recomendaciones emitidas en la medición anterior))*100</t>
  </si>
  <si>
    <t>(Número de procedimientos disciplinarios iniciados/ Número de investigaciones concluídas) * 100</t>
  </si>
  <si>
    <t>(Procedimientos de contratación declarados nulos / Total de procedimientos de contratación impugnados)*100</t>
  </si>
  <si>
    <t>((Número promedio de recomendaciones emitidas en la medición actual) -  (número promedio de recomendaciones emitidas en la medición inmediata anterior)/(número promedio de recomendaciones emitidas en la medición anterior))*100</t>
  </si>
  <si>
    <t>(Número de procedimientos disciplinarios   resueltos/número de procedimientos disciplinarios iniciados) x 100</t>
  </si>
  <si>
    <t>(Número de procedimientos de sanción a proveedores, licitantes y contratistas resueltos/ número de procedimientos de sanción a proveedores, licitantes y contratistas en trámite) X 100</t>
  </si>
  <si>
    <t>(Número de inconformidades e intervenciones de oficio  resueltas/número de inconformidades e intervenciones de oficio  en trámite) x 100</t>
  </si>
  <si>
    <t>(Número de participaciones/número de sesiones realizadas) x 100</t>
  </si>
  <si>
    <t>Organización de 8 eventos de promoción en coordinación con los  Organismos garantes  de las entidades federativas, integrantes del Consejo Nacional de Transparencia</t>
  </si>
  <si>
    <t>Implementación de proyectos de promoción en materia de transparencia, acceso a la información y protección de datos en coordinación con las Entidades Federativas y el Sistema Nacional de Transparencia</t>
  </si>
  <si>
    <t xml:space="preserve">
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
</t>
  </si>
  <si>
    <r>
      <t>2.2.- Revisión de acciones para la operación del PNT.</t>
    </r>
    <r>
      <rPr>
        <sz val="10"/>
        <color indexed="10"/>
        <rFont val="Miriam Fixed"/>
        <family val="3"/>
      </rPr>
      <t xml:space="preserve">
</t>
    </r>
  </si>
  <si>
    <r>
      <rPr>
        <sz val="10"/>
        <rFont val="Miriam Fixed"/>
        <family val="3"/>
      </rPr>
      <t>Contribuir a promover el pleno ejercicio de los derechos de acceso a la información pública y de protección de datos personales, así como la transparencia y apertura de las instituciones públicas</t>
    </r>
    <r>
      <rPr>
        <b/>
        <sz val="10"/>
        <color indexed="10"/>
        <rFont val="Miriam Fixed"/>
        <family val="3"/>
      </rPr>
      <t xml:space="preserve"> </t>
    </r>
    <r>
      <rPr>
        <sz val="10"/>
        <rFont val="Miriam Fixed"/>
        <family val="3"/>
      </rPr>
      <t xml:space="preserve">mediante el cumplimiento satisfactorio de las disposiciones en materia de transparencia, acceso a la información y protección de datos personales por parte de los Poderes Judicial y Legislativo.  </t>
    </r>
  </si>
  <si>
    <r>
      <t xml:space="preserve">
</t>
    </r>
    <r>
      <rPr>
        <sz val="10"/>
        <rFont val="Miriam Fixed"/>
        <family val="3"/>
      </rPr>
      <t>Dada la periodicidad de este indicador, la meta sólo se reporta al terminar el año.</t>
    </r>
  </si>
  <si>
    <r>
      <rPr>
        <i/>
        <sz val="10"/>
        <rFont val="Miriam Fixed"/>
        <family val="3"/>
      </rPr>
      <t xml:space="preserve">PoderEs por la Transparencia </t>
    </r>
    <r>
      <rPr>
        <sz val="10"/>
        <rFont val="Miriam Fixed"/>
        <family val="3"/>
      </rPr>
      <t>implementado</t>
    </r>
  </si>
  <si>
    <r>
      <t xml:space="preserve">
</t>
    </r>
    <r>
      <rPr>
        <sz val="10"/>
        <rFont val="Miriam Fixed"/>
        <family val="3"/>
      </rPr>
      <t>Dada la periodicidad de este indicador, la meta sólo se reporta cada semestre</t>
    </r>
  </si>
  <si>
    <r>
      <t xml:space="preserve">Reunión de alto nivel entre miembros de </t>
    </r>
    <r>
      <rPr>
        <i/>
        <sz val="10"/>
        <rFont val="Miriam Fixed"/>
        <family val="3"/>
      </rPr>
      <t xml:space="preserve">PoderEs por la Transparencia </t>
    </r>
    <r>
      <rPr>
        <sz val="10"/>
        <rFont val="Miriam Fixed"/>
        <family val="3"/>
      </rPr>
      <t>llevadas a cabo.</t>
    </r>
  </si>
  <si>
    <r>
      <rPr>
        <strike/>
        <sz val="10"/>
        <rFont val="Miriam Fixed"/>
        <family val="3"/>
      </rPr>
      <t xml:space="preserve">
</t>
    </r>
    <r>
      <rPr>
        <sz val="10"/>
        <rFont val="Miriam Fixed"/>
        <family val="3"/>
      </rPr>
      <t>100%</t>
    </r>
  </si>
  <si>
    <r>
      <t xml:space="preserve">
</t>
    </r>
    <r>
      <rPr>
        <sz val="10"/>
        <color indexed="8"/>
        <rFont val="Miriam Fixed"/>
        <family val="3"/>
      </rPr>
      <t>Contribuir a coordinar el Sistema Nacional de Transparencia, Acceso a la Información Pública y de Protección de Datos Personales, para que los órganos garantes establezcan, apliquen y evalúen acciones de acceso a la información pública, protección y debido tratamiento de datos personales mediante un canal institucional de vinculación, coordinación y colaboración en las acciones relativas a la política pública transversal en la materia</t>
    </r>
  </si>
  <si>
    <r>
      <t xml:space="preserve">Programa permanente de promoción y vinculación con las entidades federativas y los municipios  en coordinación con el Sistema Nacional de Transparencia </t>
    </r>
    <r>
      <rPr>
        <sz val="10"/>
        <color indexed="8"/>
        <rFont val="Miriam Fixed"/>
        <family val="3"/>
      </rPr>
      <t>implementado</t>
    </r>
  </si>
  <si>
    <r>
      <t>Programa permanente de capacitación a los servidores públicos de las entidades federativas y los municipios en coordinación con el Sistema Nacional de Transparencia</t>
    </r>
    <r>
      <rPr>
        <sz val="10"/>
        <color indexed="8"/>
        <rFont val="Miriam Fixed"/>
        <family val="3"/>
      </rPr>
      <t xml:space="preserve"> implementado</t>
    </r>
  </si>
  <si>
    <r>
      <rPr>
        <sz val="10"/>
        <color indexed="8"/>
        <rFont val="Miriam Fixed"/>
        <family val="3"/>
      </rPr>
      <t>Impulso a la</t>
    </r>
    <r>
      <rPr>
        <sz val="10"/>
        <rFont val="Miriam Fixed"/>
        <family val="3"/>
      </rPr>
      <t xml:space="preserve"> armonización de las leyes en materia de transparencia, acceso a la información y protección de datos personales de las entidades federativas</t>
    </r>
  </si>
  <si>
    <r>
      <t>Organizació</t>
    </r>
    <r>
      <rPr>
        <strike/>
        <sz val="10"/>
        <rFont val="Miriam Fixed"/>
        <family val="3"/>
      </rPr>
      <t>n</t>
    </r>
    <r>
      <rPr>
        <sz val="10"/>
        <rFont val="Miriam Fixed"/>
        <family val="3"/>
      </rPr>
      <t xml:space="preserve">  de 4 talleres  en el uso de la Plataforma Nacional de Transparencia a los administradores de los sistemas electrónicos de los Organismos garantes de las entidades federativas</t>
    </r>
  </si>
  <si>
    <r>
      <rPr>
        <sz val="10"/>
        <rFont val="Miriam Fixed"/>
        <family val="3"/>
      </rPr>
      <t>Los regulados y titulares conocen, aplican y cumplen la normatividad en materia de datos personales.</t>
    </r>
    <r>
      <rPr>
        <strike/>
        <sz val="10"/>
        <rFont val="Miriam Fixed"/>
        <family val="3"/>
      </rPr>
      <t xml:space="preserve">
</t>
    </r>
  </si>
  <si>
    <r>
      <t xml:space="preserve">Contribuir a promover el pleno ejercicio de los derechos de acceso a la información pública y de protección de datos personales, así como la transparencia y apertura de las instituciones públicas, </t>
    </r>
    <r>
      <rPr>
        <b/>
        <sz val="10"/>
        <rFont val="Miriam Fixed"/>
        <family val="3"/>
      </rPr>
      <t>mediante</t>
    </r>
    <r>
      <rPr>
        <sz val="10"/>
        <rFont val="Miriam Fixed"/>
        <family val="3"/>
      </rPr>
      <t xml:space="preserv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r>
  </si>
  <si>
    <r>
      <t xml:space="preserve">1.1 Atención a consultas realizadas por unidades administrativas del Instituto, hasta el punto de poder emitir una respuesta. 
</t>
    </r>
    <r>
      <rPr>
        <sz val="10"/>
        <color indexed="60"/>
        <rFont val="Miriam Fixed"/>
        <family val="3"/>
      </rPr>
      <t xml:space="preserve">
</t>
    </r>
  </si>
  <si>
    <r>
      <t xml:space="preserve">
</t>
    </r>
    <r>
      <rPr>
        <sz val="10"/>
        <rFont val="Miriam Fixed"/>
        <family val="3"/>
      </rPr>
      <t>9.0</t>
    </r>
  </si>
  <si>
    <t>(Suma de calificaciones con "nivel de calidad" otorgadas por usuario obtenidas por tipo de servicio/Total de reactivos calificados por tipo de servicio)</t>
  </si>
  <si>
    <t>(Suma de las calificaciones con "nivel de satisfacción" obtenidas por cuestionario/ Total de reactivos calificados por cuestionario aplicado)</t>
  </si>
  <si>
    <t>X̅ =(X1*X2*X3*X4*X5)^(1/5)</t>
  </si>
  <si>
    <t>(Número de requerimientos de servicios atendidos  / Número total de requerimientos de servicios solicitados) x 100</t>
  </si>
  <si>
    <t>(Número de requerimientos de servicios presentados conforme a los plazos establecidos en los procesos/Número total de requerimientos de servicios solicitados) x 100</t>
  </si>
  <si>
    <t>Proyecto de Presupuesto de Egresos de la Federación para el Ejercicio Fiscal 2016</t>
  </si>
  <si>
    <t>Objetivos, Indicadores y Metas para Resultados del Instituto Nacional de Transparencia, Acceso a la Información y Protección de Datos Personales</t>
  </si>
  <si>
    <r>
      <t>Instituto Nacional de Transparencia</t>
    </r>
    <r>
      <rPr>
        <sz val="26"/>
        <color indexed="8"/>
        <rFont val="Soberana Titular"/>
        <family val="0"/>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</si>
  <si>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</si>
  <si>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</si>
  <si>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Clave</t>
  </si>
  <si>
    <t>Unidad Administrativa</t>
  </si>
  <si>
    <t>Programa Presupuestario</t>
  </si>
  <si>
    <t>PP Descripción</t>
  </si>
  <si>
    <t>Descripción Programa Presupuestario</t>
  </si>
  <si>
    <t>Descripción Objetivo Estratégico</t>
  </si>
  <si>
    <t>500</t>
  </si>
  <si>
    <t>Contraloría</t>
  </si>
  <si>
    <t>O001</t>
  </si>
  <si>
    <t>500- Contraloría</t>
  </si>
  <si>
    <t>Actividades de apoyo a la función pública y buen gobierno</t>
  </si>
  <si>
    <t>210</t>
  </si>
  <si>
    <t>Dirección General de Administración</t>
  </si>
  <si>
    <t>M001</t>
  </si>
  <si>
    <t>210- Dirección General de Administración</t>
  </si>
  <si>
    <t>Actividades de apoyo administrativo</t>
  </si>
  <si>
    <t>220</t>
  </si>
  <si>
    <t>Dirección General de Asuntos Internacionales</t>
  </si>
  <si>
    <t>E002</t>
  </si>
  <si>
    <t>220- Dirección General de Asuntos Internacionales</t>
  </si>
  <si>
    <t>Promover el pleno ejercicio de los derechos de acceso a la información pública y de protección de datos personales.</t>
  </si>
  <si>
    <t>160</t>
  </si>
  <si>
    <t>Dirección General de Asuntos Jurídicos</t>
  </si>
  <si>
    <t>E004</t>
  </si>
  <si>
    <t>160- Dirección General de Asuntos Jurídicos</t>
  </si>
  <si>
    <t>Desempeño organizacional y modelo institucional orientado a resultados con enfoque de derechos humanos y perspectiva de género.</t>
  </si>
  <si>
    <t>710</t>
  </si>
  <si>
    <t>Dirección General de Atención al Pleno</t>
  </si>
  <si>
    <t>E001</t>
  </si>
  <si>
    <t>710- Dirección General de Atención al Pleno</t>
  </si>
  <si>
    <t>250</t>
  </si>
  <si>
    <t>Dirección General de Capacitación</t>
  </si>
  <si>
    <t>250- Dirección General de Capacitación</t>
  </si>
  <si>
    <t>170</t>
  </si>
  <si>
    <t>Dirección General de Comunicación Social y Difusión</t>
  </si>
  <si>
    <t>170- Dirección General de Comunicación Social y Difusión</t>
  </si>
  <si>
    <t>720</t>
  </si>
  <si>
    <t>Dirección General de Cumplimientos y Responsabilidades</t>
  </si>
  <si>
    <t>720- Dirección General de Cumplimientos y Responsabilidades</t>
  </si>
  <si>
    <t>340</t>
  </si>
  <si>
    <t>Dirección General de Enlace con Autoridades Laborales, Sindicatos, Personas Físicas y Morales</t>
  </si>
  <si>
    <t>340- Dirección General de Enlace con Autoridades Laborales, Sindicatos, Personas Físicas y Morales</t>
  </si>
  <si>
    <t>350</t>
  </si>
  <si>
    <t>Dirección General de Enlace con Organismos Electorales y Partidos Políticos</t>
  </si>
  <si>
    <t>350- Dirección General de Enlace con Organismos Electorales y Partidos Políticos</t>
  </si>
  <si>
    <t>360</t>
  </si>
  <si>
    <t>Dirección General de Enlace con Organismos Públicos Autónomos, Empresas Paraestatales, Entidades Financieras, Fondos y Fideicomisos</t>
  </si>
  <si>
    <t>360- Dirección General de Enlace con Organismos Públicos Autónomos, Empresas Paraestatales, Entidades Financieras, Fondos y Fideicomisos</t>
  </si>
  <si>
    <t>370</t>
  </si>
  <si>
    <t>Dirección General de Enlace con Sujetos de los Poderes Legislativo y Judicial</t>
  </si>
  <si>
    <t>370- Dirección General de Enlace con Sujetos de los Poderes Legislativo y Judicial</t>
  </si>
  <si>
    <t>380</t>
  </si>
  <si>
    <t>Dirección General de Enlace con Sujetos Obligados de la Administración Pública Centralizada</t>
  </si>
  <si>
    <t>380- Dirección General de Enlace con Sujetos Obligados de la Administración Pública Centralizada</t>
  </si>
  <si>
    <t>320</t>
  </si>
  <si>
    <t xml:space="preserve">Dirección General de Evaluación </t>
  </si>
  <si>
    <t xml:space="preserve">320- Dirección General de Evaluación </t>
  </si>
  <si>
    <t>240</t>
  </si>
  <si>
    <t>Dirección General de Gestión de Información y Estudios</t>
  </si>
  <si>
    <t>240- Dirección General de Gestión de Información y Estudios</t>
  </si>
  <si>
    <t>330</t>
  </si>
  <si>
    <t>Dirección General de Gobierno Abierto y Transparencia</t>
  </si>
  <si>
    <t>330- Dirección General de Gobierno Abierto y Transparencia</t>
  </si>
  <si>
    <t>420</t>
  </si>
  <si>
    <t>Dirección General de Investigación y Verificación</t>
  </si>
  <si>
    <t>420- Dirección General de Investigación y Verificación</t>
  </si>
  <si>
    <t>410</t>
  </si>
  <si>
    <t>Dirección General de Normatividad y Consulta</t>
  </si>
  <si>
    <t>410- Dirección General de Normatividad y Consulta</t>
  </si>
  <si>
    <t>180</t>
  </si>
  <si>
    <t>Dirección General de Planeación y Desempeño Institucional</t>
  </si>
  <si>
    <t>180- Dirección General de Planeación y Desempeño Institucional</t>
  </si>
  <si>
    <t>310</t>
  </si>
  <si>
    <t>Dirección General de Políticas de Acceso</t>
  </si>
  <si>
    <t>E003</t>
  </si>
  <si>
    <t>310- Dirección General de Políticas de Acceso</t>
  </si>
  <si>
    <t>Coordinar el Sistema Nacional de Transparencia, Acceso a la Información y de Protección de Datos Personales.</t>
  </si>
  <si>
    <t>Coordinar el Sistema Nacional de Transparencia y de Protección de Datos Personales, para que los órganos garantes establezcan, apliquen y evalúen acciones de acceso a la información pública,  protección y debido tratamiento de datos personales.</t>
  </si>
  <si>
    <t>440</t>
  </si>
  <si>
    <t>Dirección General de Prevención y Autorregulación</t>
  </si>
  <si>
    <t>440- Dirección General de Prevención y Autorregulación</t>
  </si>
  <si>
    <t>260</t>
  </si>
  <si>
    <t>Dirección General de Promoción y de Vinculación con la Sociedad</t>
  </si>
  <si>
    <t>260- Dirección General de Promoción y de Vinculación con la Sociedad</t>
  </si>
  <si>
    <t>430</t>
  </si>
  <si>
    <t>Dirección General de Protección de Derechos y Sanción</t>
  </si>
  <si>
    <t>430- Dirección General de Protección de Derechos y Sanción</t>
  </si>
  <si>
    <t>230</t>
  </si>
  <si>
    <t>Dirección General de Tecnologías de la Información</t>
  </si>
  <si>
    <t>230- Dirección General de Tecnologías de la Información</t>
  </si>
  <si>
    <t>610</t>
  </si>
  <si>
    <t>Dirección General de Vinculación, Coordinación y Colaboración con Entidades Federativas</t>
  </si>
  <si>
    <t>610- Dirección General de Vinculación, Coordinación y Colaboración con Entidades Federativas</t>
  </si>
  <si>
    <t>620</t>
  </si>
  <si>
    <t>Dirección General Técnica, Seguimiento y Normatividad</t>
  </si>
  <si>
    <t>620- Dirección General Técnica, Seguimiento y Normatividad</t>
  </si>
  <si>
    <t>Monto Total por PP</t>
  </si>
  <si>
    <t>DATOS DE LA INSTITUCIÓN</t>
  </si>
  <si>
    <t>Programa presupuestario</t>
  </si>
  <si>
    <t>Ramo</t>
  </si>
  <si>
    <t>44 Instituto Nacional de Transparencia, Acceso a la Información y Protección de Datos Personales</t>
  </si>
  <si>
    <t>Unidad Responsable</t>
  </si>
  <si>
    <t>PROYECTO DE PRESUPUESTO (millones de pesos) :</t>
  </si>
  <si>
    <t>ALINEACIÓN</t>
  </si>
  <si>
    <t>Objetivo Estratégico</t>
  </si>
  <si>
    <t>Objetivo  del Programa Sectorial o Transversal</t>
  </si>
  <si>
    <t>5 Proteger los intereses y derechos de las personas mexicanas en el extranjero, fomentando así la inclusión en el país</t>
  </si>
  <si>
    <t>RESULTADOS</t>
  </si>
  <si>
    <t>NIVEL: FIN</t>
  </si>
  <si>
    <t>INDICADORES</t>
  </si>
  <si>
    <t>OBJETIVO</t>
  </si>
  <si>
    <t>DENOMINACIÓN</t>
  </si>
  <si>
    <t>MÉTODO DE CÁLCULO</t>
  </si>
  <si>
    <t>UNIDAD DE MEDIDA</t>
  </si>
  <si>
    <t>TIPO-DIMENSION-FRECUENCIA</t>
  </si>
  <si>
    <t>META ANUAL PROGRAMADA</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</si>
  <si>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 </t>
  </si>
  <si>
    <t>Eficacia-Estrategico-Anual</t>
  </si>
  <si>
    <t>NOMBRE Y DEFINICIÓN</t>
  </si>
  <si>
    <t xml:space="preserve">Tasa de variación del cumplimiento de los indicadores institucionales 
Mide el incremento/decremento del cumplimiento de los indicadores institucionales alineados a los objetivos estratégicos  </t>
  </si>
  <si>
    <t>[(Cumplimiento en el año vigente - Cumplimiento en el año inmediato anterior) / Cumplimiento en el año anterior] * 100</t>
  </si>
  <si>
    <t>NIVEL: COMPONENTE</t>
  </si>
  <si>
    <t>Suma de los resultados de las fichas de desempeño de las Unidades Administrativas / Total de fichas anuales de desempeño</t>
  </si>
  <si>
    <t>Calidad-Estrategico-Anual</t>
  </si>
  <si>
    <t>(Número de acciones implementadas / Número de acciones programadas) * 100</t>
  </si>
  <si>
    <t>Eficacia-Gestión-Semestral</t>
  </si>
  <si>
    <t>NIVEL: ACTIVIDADES</t>
  </si>
  <si>
    <t xml:space="preserve">Porcentaje de recomendaciones incorporadas
Mide la relación entre las recomendaciones emitidas en los diferentes mecanismos de evaluación del desempeño (mesas técnicas y evaluaciones) respecto de las recomendaciones que se integran a programas de trabajo de mejora del desempeño de las Unidades Administrativas. 
La definición de las mesas técnicas y de las evaluaciones se encuentran en los lineamientos del Sistema de Evaluación del Desempeño del Instituto. </t>
  </si>
  <si>
    <t>(Recomendaciones incorporadas en programas de trabajo de mejora de las Unidades Administrativas / Recomendaciones emitidas) * 100</t>
  </si>
  <si>
    <t xml:space="preserve">Porcentaje de avance de las actividades de  gestión 
Este indicador tiene la finalidad de dar seguimiento al avance en la ejecución de las actividades de gestión para llevar a cabo los mecanismos de evaluación del desempeño (mesas técnicas de desempeño y seguimiento a las evaluaciones) programadas. 
La definición de las mesas técnicas y de las evaluaciones se encuentran en los lineamientos del Sistema de Evaluación del Desempeño del Instituto. </t>
  </si>
  <si>
    <t>(Avance en la ejecución de acciones de evaluación / Avance programado) * 100</t>
  </si>
  <si>
    <t>Eficacia-Gestión-Trimestral</t>
  </si>
  <si>
    <t xml:space="preserve">Porcentaje de MIR valoradas como aceptables
Este indicador permite dar seguimiento a la calidad de las MIR de cada Unidad Administrativa respecto a criterios mínimos estandarizados, a través de la ficha de valoración MIR. </t>
  </si>
  <si>
    <t>(Número de MIR valoradas en rango de calidad "aceptable" / Total de MIR del Instituto) * 100</t>
  </si>
  <si>
    <t>Eficacia-Gestión-Anual</t>
  </si>
  <si>
    <t xml:space="preserve">Porcentaje de personal sensibilizado
Se realizarán talleres para el personal del Instituto en relación a los derechos humanos, igualdad y género. </t>
  </si>
  <si>
    <t>(Número de personas sensibilizadas / Total de plantilla de personal) * 100</t>
  </si>
  <si>
    <t xml:space="preserve">Porcentaje de personal evaluado satisfactoriamente
Este indicador va a medir al personal  que haya asistido a los talleres de sensibilización realizados y que haya obtenido una evaluación satisfactoria. </t>
  </si>
  <si>
    <t>(Número de personas evaluadas satisfactoriamente / Total de personas sensibilizadas) * 100</t>
  </si>
  <si>
    <t>Calidad-Gestión-Semestral</t>
  </si>
  <si>
    <t xml:space="preserve">Porcentaje de materiales de conocimiento generados
Este indicador mide el porcentaje de avance en la generación de documentos relacionados a los temas de  derechos humanos, igualdad y género con el objetivo de que sean un material de apoyo para la sensibilización y formación de los integrantes del Instituto. </t>
  </si>
  <si>
    <t>(Número de materiales de conocimiento generados / Número de materiales de conocimiento programados al año) * 100</t>
  </si>
  <si>
    <t xml:space="preserve">Sumatoria acumulada anual de las unidades administrativas que son susceptibles de beneficiarse directamente de las acciones internacional coordinadas por DGAI. </t>
  </si>
  <si>
    <t>[Informes de comisión con valor agregado (X) / total de informes de comisión (11)</t>
  </si>
  <si>
    <t xml:space="preserve">Sumatoria acumulada anual de las Unidades Administrativas que participan en las actividades de promoción institucional. </t>
  </si>
  <si>
    <t>[Número de actividades realizadas (X) / Número de actividades programadas (10)]*100</t>
  </si>
  <si>
    <t>[Número de comisiones realizadas (X) / Número de comisiones programadas (11)]</t>
  </si>
  <si>
    <t>[Número de eventos realizados (X) / Número de eventos programados (3)]</t>
  </si>
  <si>
    <t>[Número de visitas técnicas atendidas (X) / Número de visitas técnicas solicitadas estimadas al semestre (3)]</t>
  </si>
  <si>
    <t>[Número de consultas respondidas (X) / Número de consultas recibidas estimadas (4) al trimestre]</t>
  </si>
  <si>
    <t>(Número de asuntos favorables concluidos/Total de asuntos concluidos) * 100</t>
  </si>
  <si>
    <t>Suma del total de días ocupados en cada asunto / Número total de asuntos solicitados</t>
  </si>
  <si>
    <t>(Número de asuntos en los que se reconoció la comparecencia del INAI y que se resuelven en definitiva/Total de asuntos notificados al INAI y resueltos en definitiva donde se compareció) * 100</t>
  </si>
  <si>
    <t xml:space="preserve">(Número de respuestas entregadas/Total de solicitudes turnadas por la Dirección General a las unidades administrativas del INAI) * 100
</t>
  </si>
  <si>
    <t xml:space="preserve"> (Número de consultas gestionadas para dar respuesta/Total de consultas recibidas) * 100
</t>
  </si>
  <si>
    <t>(Número de asuntos notificados y gestionados/ Total de asuntos notificados ) * 100</t>
  </si>
  <si>
    <t>(Número de solicitudes turnadas por  la Dirección General a las unidades administrativas del INAI + el número de solicitudes orientadas a otra autoridad / Total de solicitudes recibidas por el INAI) * 100</t>
  </si>
  <si>
    <t xml:space="preserve">X ̅=(X1*X2*X3*X4*X5*X6)^(1/6)
</t>
  </si>
  <si>
    <t>Suma de los i componentes</t>
  </si>
  <si>
    <t>Recursos turnados fuera de tiempo + Firmas recabadas fuera de tiempo + notificaciones realizadas fuera de tiempo</t>
  </si>
  <si>
    <t>Número de requerimientos atendidos fuera de tiempo</t>
  </si>
  <si>
    <t>Audios no difundidos + versiones estenográficas no difundidas + resoluciones no difundidas</t>
  </si>
  <si>
    <t>Reporte de Proyectos de acuerdo no integrados + Actas del Pleno faltantes</t>
  </si>
  <si>
    <t>Número de requerimientos no atendidos + número de requerimientos atendidos en más de 10 días hábiles</t>
  </si>
  <si>
    <t>Día en que se turna a la ponencia - Día en que se recibe el medio de impugnación</t>
  </si>
  <si>
    <t xml:space="preserve">Día en que se obtienen la totalidad de las firmas necesarias - Día en que se recibe la resolución, recomendación o acuerdo. </t>
  </si>
  <si>
    <t>Día en que se notifica - Día en que se finaliza el proceso de firma de la resolución de medios de impugnación</t>
  </si>
  <si>
    <t>Día en que se atiende el requerimiento - Día en que se recibe el requerimiento + Nivel de complejidad</t>
  </si>
  <si>
    <t>Audios / sesiones del Pleno</t>
  </si>
  <si>
    <t>Versiones Estenográficas / sesiones del Pleno</t>
  </si>
  <si>
    <t>Día en que se publica en la página de internet la versión pública de la resolución - Día en que se recibe la versión pública de la resolución</t>
  </si>
  <si>
    <t>Día en que se elabora el proyecto de acuerdo - Día en que se reciben los elementos de fundamentación y motivación por el área correspondiente</t>
  </si>
  <si>
    <t>Actas / Sesiones</t>
  </si>
  <si>
    <t>Número de oficios o informes de cumplimiento por parte de las áreas administrativas / Número de oficios o informes enviados a las áreas administrativas con las resoluciones, recomendaciones o instrucciones del Pleno</t>
  </si>
  <si>
    <t>Número de quejas recibidas en la Dirección General</t>
  </si>
  <si>
    <t>Campos clave de la etapa i actualizados y reportados en el periodo t / Campos clave de la etapa i generados en el periodo t</t>
  </si>
  <si>
    <t>Campos clave de la etapa i ante la LGTAIPG actualizados y reportados en el periodo t / Campos clave de la etapa i ante la LGTAIPG generados en el periodo t</t>
  </si>
  <si>
    <t>Campos clave de la etapa actualizados y reportados en el periodo t / Campos clave de la etapa t ante la LGTAIPG generados en el periodo t</t>
  </si>
  <si>
    <t>Información de cumplimientos / resoluciones que generan instrucción al sujeto obligado</t>
  </si>
  <si>
    <t>(Total de Sujetos Obligados de la APF con un ICCT igual o mayor a 50 puntos / Total de sujetos obligados con Programa de Capacitación en Transparencia y Acceso a la Información) * 100</t>
  </si>
  <si>
    <t>[{(Porcentaje de acciones de capacitación presenciales realizadas (PACPR) / 100) * 0.333} + {(porcentaje de cumplimiento de la meta de eficiencia terminal (PET) / 100) * 0.333) * 100)} + {(Porcentaje de acciones realizadas en formación educativa (PARFE) /100)*.333}]*100</t>
  </si>
  <si>
    <t>(Sumatoria de promedio de la evaluación de enseñanza-aprendizaje por curso en protección de datos personales / Número de acciones de capacitación en protección de datos personales).</t>
  </si>
  <si>
    <t>Sumatoria de las evaluaciones de enseñanza-aprendizaje de los cursos realizados en materia de acceso a la información y temas relacionados / Total de cursos  de capacitación realizados en materia de acceso a la información y temas relacionados en los que se aplicaron evaluaciones de enseñanza- aprendizaje.</t>
  </si>
  <si>
    <t>TVETDP= {(PETDP de T) - (PETDP de T-1-)} ≥ 2
Tasa de variación de eficiencia terminal de la capacitación en la modalidad en línea en protección de datos personales (TVETDP), resulta de restar la eficiencia terminal del año en curso menos la eficiencia terminal del año anterior, el resultado deberá ser mayor o igual a la meta de incremento establecida.</t>
  </si>
  <si>
    <t>(Total de participantes que concluyen y aprueban los cursos en línea del Campus Servidores Públicos / Total de participantes inscritos en el Campus Servidores Públicos) * 100</t>
  </si>
  <si>
    <t xml:space="preserve">(Sumatoria de evaluaciones de desempeño académico de los participantes en las diferentes acciones de formación educativa / Total de participantes en las diferentes acciones de formación educativa) </t>
  </si>
  <si>
    <t>(Total de cursos de capacitación realizados en protección de datos personales  / Total de cursos programados en protección de datos personales) * 100</t>
  </si>
  <si>
    <t xml:space="preserve">Promedio de evaluación de calidad en las acciones de capacitación presencial en materia de datos personales (PCSD) = (Sumatoria de promedio de la evaluación de calidad por curso en protección de datos personales / número de acciones de capacitación) </t>
  </si>
  <si>
    <t>(Acciones realizadas en materia de datos pesonales dirigidas a PYMES y Emprendedores / Acciones programadas dirigidas a PYMES y Emprendedores) * 100</t>
  </si>
  <si>
    <t>(Total de cursos de capacitación realizados en materia de acceso a la información y temas relacionados / Total de cursos programados en el año en materia de acceso a la información y temas relacionados) * 100</t>
  </si>
  <si>
    <t>Sumatoria de las calificaciones obtenidas en las evaluaciones de calidad de los cursos de acceso a la información y temas relacionados / Total de cursos de acceso a la información y temas relacionados realizados y evaluados</t>
  </si>
  <si>
    <t>(avance realizado / avance programado) * 100</t>
  </si>
  <si>
    <t>(Avance realizado / avance programado) * 100</t>
  </si>
  <si>
    <t>(Total de Talleres de la Red por una Cultura de Transparencia realizados / Total de Talleres de la Red por una Cultura de Transparencia  programados en el año ) * 100</t>
  </si>
  <si>
    <t>Sumatoria de las evaluaciones de calildad aplicadas / Número de participantes en el Diplomado en Datos Personales</t>
  </si>
  <si>
    <t>Sumatoria de las evaluaciones de calildad aplicadas / Número de participantes en el Aula Iberoamericana</t>
  </si>
  <si>
    <t>Sumatoria de las evaluaciones de calildad aplicadas / Número de participantes en la Maestría</t>
  </si>
  <si>
    <t>X ̅=(X1*X2*X3*X4*X5*X6)^(1/6)</t>
  </si>
  <si>
    <t>(Denuncias presentadas por incumplimiento/Resoluciones con instrucción con vencimiento en el período)*100</t>
  </si>
  <si>
    <t>(Número de resoluciones cumplidas/Número de resoluciones con instrucción con vencimiento en el período)*100</t>
  </si>
  <si>
    <t>((Cortes mensuales efectuados de la base de datos de seguimiento de las vistas notificadas a los órganos internos de control o contralorías internas+Informes trimestrales rendidos al Director General sobre la información actualizada)/(Cortes mensuales programados de la base de datos de seguimiento de las vistas notificadas a los órganos internos de control o contralorías internas+Informes trimestrales al Director General sobre la información actualizada programados)) * 100</t>
  </si>
  <si>
    <t>(Actualizaciones efectuadas de la base de datos de denuncias por incumplimiento /Actualizaciones programadas de la base de datos de denuncias por incumplimiento)*100</t>
  </si>
  <si>
    <t>(Denuncias presentadas presuntas por infracciones de los sujetos obligados por el incumplimiento de las obligaciones establecidas en la Ley General y en la Ley Federal en la materia /Denuncias a las que se les dio seguimiento)*100</t>
  </si>
  <si>
    <t>(Procedimientos administrativos disciplinarios iniciados, cuando se trate de presuntos infractores de sujetos obligados que no cuenten con la calidad de servidor público/Procedimientos administrativos concluidos)*100</t>
  </si>
  <si>
    <t xml:space="preserve">X=7√ (X1*X2...X7)
Donde X1 es el cumplimiento porcentual de la actividad 1.1 del componente; X2, de la 1.2; X3, de la 1.3; X4, de la 1.4; X5, de la 1.5; X6, de la 1.6, y X7, de la 1.7. </t>
  </si>
  <si>
    <t>(Número de actividades calendarizadss cumplidas / Número de actividades totales consideradas) * 100</t>
  </si>
  <si>
    <t>(Número de materiales audiovisuales producidos / Número de materiales audiovisuales planeados) *100</t>
  </si>
  <si>
    <t>(Número de materiales educativos producidos / Número de materiales educativos planeados) * 100</t>
  </si>
  <si>
    <t>(Número de reportes mensuales acerca del impacto de  las comunicaciones institucionales realizados / Número de reportes mensuales acerca del impacto de las comunicaciones institucionales planeados en el Programa Anual de Trabajo de la DGCSD) * 100</t>
  </si>
  <si>
    <t>(Coberturas informativas de actividades institucionales realizadas / Coberturas informativas de actividades institucionales solicitadas) * 100</t>
  </si>
  <si>
    <t>X=3√ (X1*X2*X3)
Donde X1 es el cumplimiento porcentual de la actividad 2.1; X2, de la 2.2; X3, de la actividad 2.3.</t>
  </si>
  <si>
    <t>(Número de actividades finalizadas  / Número total de actividades contempladas en el calendario para la aplicación de la encuesta) * 100</t>
  </si>
  <si>
    <t xml:space="preserve">(Número de estrategias de comunicación interna ejecutadas  / Número de estrategias de comunicación planeadas) * 100 </t>
  </si>
  <si>
    <t>(Número de materiales o piezas de comunicación interna  producidos / Número de materiales o piezas de comunicación interna planeados) * 100</t>
  </si>
  <si>
    <t>X=((X1*0.2)*(X2*0.2)*(X3*0.6))
Donde X1 es el posicionamiento entre el personal, X2 es el posicionamiento en medios de comuncación y X3 es el posicionamiento entre la ciudadanía.</t>
  </si>
  <si>
    <t>(Suma de acciones realizadas / Acciones necesarias ) * 100
(∑ y i / 2) * 100</t>
  </si>
  <si>
    <t xml:space="preserve">(x / X) * 100
</t>
  </si>
  <si>
    <t xml:space="preserve">(∑ y i / 2 ) * 100
(Suma del número de acciones desarrolladas del Sistema de Evaluación  / Total de acciones que implican el Sistema de Evaluación) * 100
</t>
  </si>
  <si>
    <t xml:space="preserve">(∑ x i / X) * 100
Suma de las obligaciones específicas de transparencia que emanen de la Ley Federal de Transparencia que cuentan con criterios /  total de obligaciones específicas derivadas de la Ley Federal de Transparencia
</t>
  </si>
  <si>
    <t>(x / X) * 100</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</si>
  <si>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</si>
  <si>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 xml:space="preserve">(∑ y i / 2 ) * 100
Suma de las acciones realizadas para implementar el Sistema de Información Estadística / Total de acciones necesarias para desarrollar el Sistema de Información Estadística
</t>
  </si>
  <si>
    <t xml:space="preserve">(∑ y i / Y ) * 100
(Total de necesidades de información analizadas / Total de necesidades de información detectadas ) * 100
</t>
  </si>
  <si>
    <t xml:space="preserve">(∑ y i / Y ) * 100
(Total de elementos rediseñados de los productos estadísticos / Total de elementos a rediseñar) * 100
</t>
  </si>
  <si>
    <t xml:space="preserve">(∑ y i / Y ) * 100
(Suma de Sujetos Obligados del ámbito federal registrados en el Padrón  / Total de organismos que cumplen con las características dispuestas por la LGT para ser  considerados como Sujetos Obligados) * 100
</t>
  </si>
  <si>
    <t xml:space="preserve">(∑ y i / 2 ) * 100
(Total de acciones realizadas para desarrollar el Manual de procedimientos para la actualización del Padrón de Sujetos Obligados / Total de acciones necesarias para desarrollar el Manual de procedimientos para la actualización del Padrón de Sujetos Obligados) * 100
</t>
  </si>
  <si>
    <t>. 
(∑Hd / Dim)*100</t>
  </si>
  <si>
    <t>(∑Id / Dim)*100</t>
  </si>
  <si>
    <t>(∑Er / So) * 100
(Total de Evaluaciones realizadas a sujetos obligados/ total de sujetos obligados dados de alta en el Padrón de Sujetos Obligados)*100</t>
  </si>
  <si>
    <t>((Número de organismos electorales y de partidos políticos adheridos al Portal de Obligaciones de Transparencia)/(Número total de organismos electorales y partidos políticos)) * 100</t>
  </si>
  <si>
    <t>((Número de los organismos electorales y de partidos políticos adheridos a Infomex 3.0) / (Número total de los organismos electorales y de los partidos políticos)) *100</t>
  </si>
  <si>
    <t xml:space="preserve">(Número de organismos electorales y de partidos políticos que cuentan con Unidad de Transparencia y Comité de Transparencia) / (Número total de organismos electorales y partidos políticos) *100
</t>
  </si>
  <si>
    <t xml:space="preserve">
((Número de proyectos de buenas prácticas ejecutadas por los organismos electorales y los partidos políticos)/(Número total de organismos electorales y partidos políticos)) * 100
</t>
  </si>
  <si>
    <t>((Registro de programas de trabajo específicos implementados en los organismos electorales y los partidos políticos / Número total de organismos electorales y partidos políticos)) * 100</t>
  </si>
  <si>
    <t xml:space="preserve">
((Número de convenios firmados entre los organismos electorales y los partidos políticos y el INAI) / (Número total de organismos electorales y partidos políticos)) *100
</t>
  </si>
  <si>
    <t xml:space="preserve">
((Número de acercamientos con actores clave realizados) / (Número de acercamientos con actores clave programados)) * 100 </t>
  </si>
  <si>
    <t>((Número de asistencias técnicas otorgadas a los organismos electorales y los partidos políticos) / (Número de solicitudes de asistencias técnicas recibidas de los organismos electorales y los partidos políticos)) * 100</t>
  </si>
  <si>
    <t>((Número de Unidades de Transparencia que asisten + Número de Comités de Transparencia que asisten) / (Número de Unidades de Transparencia + Número de Comités de Transparencia)) * 100</t>
  </si>
  <si>
    <t>(Número de diagnósticos elaborados de los organismos electorales y los partidos políticos/Número de diagnósticos programados sobre los organismos electorales y los partidos políticos) *  100</t>
  </si>
  <si>
    <t>(Sujetos obligados que cumplen con la normatividad en materia de transparencia, rendición de cuentas y protección de datos / Población estimada de 70 sujetos obligados identificados) * 100</t>
  </si>
  <si>
    <t>(((Sujetos obligados asesorados)+(Sujetos obligados convocados que asistieron a las jornadas de sensibilización)+(sujetos obligados a quienes se les entregó el material informativo)) / 3) * 100</t>
  </si>
  <si>
    <t>(.0.5 * (Número de convenios suscritos/Número de convenios programados))  + (0.5 * (Número de sindicatos que realizan buenas prácticas / Número de sindicatos participantes en la convocatoria))</t>
  </si>
  <si>
    <t>(número de asistentes / número de sujetos convocados  ) * 100</t>
  </si>
  <si>
    <t>Suma de calificaciones otorgadas por sujeto obligado / Total  de calificaciones otorgadas</t>
  </si>
  <si>
    <t>Número de Sujetos Obligados a quienes se entregó el material / Número de sujetos obligados meta * 100</t>
  </si>
  <si>
    <t>Número de convenios suscritos / Número de convenios programados* 100</t>
  </si>
  <si>
    <t>(Suma de las calificaciones obtenidas  / Total de sindicatos participantes en la convocatoria)</t>
  </si>
  <si>
    <t>(Número de eventos en los que se participa / Número de eventos convocados) * 100</t>
  </si>
  <si>
    <t>(Número de delegaciones de Inspección en el Trabajo participantes / Numero de delegaciones de Inspección en el trabajo existentes) * 100</t>
  </si>
  <si>
    <t>((Porcentaje de avance de las actividades del programa de autorregulación + Porcentaje de avance de las actividades del programa de acompañamiento y prevención)/2)*100</t>
  </si>
  <si>
    <t>((Porcentaje de avance en la operación del REA + Porcentaje de avance en las acciones para impulsar la autorregulación)/2)*100</t>
  </si>
  <si>
    <t>(Porcentaje de avance en la elaboración de herramientas, manuales, guías, recomendaciones, entre otros materiales + Porcentaje de avance en atención de solicitudes de autorización de medidas compensatorias + Porcentaje de avance en la promoción del derecho de protección de datos personales + Porcentaje de avance en la contestación a consultas en materia de las atribuciones de la DGPAR)/4)*100</t>
  </si>
  <si>
    <t xml:space="preserve"> (Esquemas de autorregulación evaluados en el trimestre / Esquemas de autorregulación que deben ser evaluados en el trimestre)*100</t>
  </si>
  <si>
    <t>(Esquemas de autorregulación reconocidos en el trimestre / Esquemas de autorregulación que deben ser reconocidos en el trimestre)*100</t>
  </si>
  <si>
    <t>(Actividades de proyectos para impulsar la autorregulación realizadas en el trimestre/ Total de actividades programadas )*100</t>
  </si>
  <si>
    <t>(Actividades relacionadas con herramientas y otros instrumentos de facilitación realizadas en el trimestre / Total de actividades programadas)*100</t>
  </si>
  <si>
    <t xml:space="preserve">(Solicitudes de autorización de medidas compensatorias atendidas en el trimestre/ Solicitudes de autorización de medidas compensatorias que deben ser atendidas en el trimestre)* 100 </t>
  </si>
  <si>
    <t>(Actividades relacionadas con la promoción del derecho a la protección de datos personales realizadas en el trimestre/ Total de actividades programadas)*100</t>
  </si>
  <si>
    <t>(Consultas especializadas atendidas en el trimestre/ Consultas especializadas que deben ser atendidas en el trimestre)*100</t>
  </si>
  <si>
    <t xml:space="preserve">(Número total de políticas desarrolladas por el INAI, los órganos garantes y los sujetos obligados en el marco del Sistema Nacional de Transparencia que utilizan diagnósticos del INAI / número total de políticas documentadas)*100
</t>
  </si>
  <si>
    <t>[(Número de políticas y acciones instrumentadas en el marco del Sistema Nacional de Transparencia en el año en curso- número de políticas y acciones realizadas en el marco del Sistema Nacional de Transparencia en el año anterior)/número de políticas y acciones realizadas en el marco del Sistema Nacional de Transparencia en el año anterior)]*100.</t>
  </si>
  <si>
    <t>(Número de políticas diseñadas e implementadas conforme a los lineamientos y /o criterios mínimos establecidos / Total de políticas registradas)*100</t>
  </si>
  <si>
    <t>(Número de lineamiento y/o criterios emitidos por el INAI para publicación de información/Número de lineamientos y/o criterios programados  por el INAI para publicación de información ) * 100</t>
  </si>
  <si>
    <t>(Número de herramientas diseñadas o mejoradas / Número de herramientas programadas)*100</t>
  </si>
  <si>
    <t>Número de consultas únicas mensuales</t>
  </si>
  <si>
    <t>(Diagnósticos publicados durante el año / Total  diagnósticos programados durante el año) * 100</t>
  </si>
  <si>
    <r>
      <t xml:space="preserve">(Número de  índices y métricas definidas por el Consejo Nacional del Sistema mejoradas / Total de índices y métricas definidas por el Conssejo Nacional del Sistema) * 100
</t>
    </r>
    <r>
      <rPr>
        <sz val="10"/>
        <color indexed="60"/>
        <rFont val="Miriam Fixed"/>
        <family val="3"/>
      </rPr>
      <t xml:space="preserve">
</t>
    </r>
  </si>
  <si>
    <r>
      <t>4√(X1*X2*X3*X4) X= Calificación de cada herramienta. Son 4 herramientas</t>
    </r>
    <r>
      <rPr>
        <strike/>
        <sz val="10"/>
        <rFont val="Miriam Fixed"/>
        <family val="3"/>
      </rPr>
      <t>.</t>
    </r>
  </si>
  <si>
    <r>
      <t>(Diagnósticos difundidos durante el año / Total de diagnósticos</t>
    </r>
    <r>
      <rPr>
        <strike/>
        <sz val="10"/>
        <color indexed="10"/>
        <rFont val="Miriam Fixed"/>
        <family val="3"/>
      </rPr>
      <t xml:space="preserve"> </t>
    </r>
    <r>
      <rPr>
        <sz val="10"/>
        <rFont val="Miriam Fixed"/>
        <family val="3"/>
      </rPr>
      <t>publicados durante el año)* 100</t>
    </r>
  </si>
  <si>
    <r>
      <t>(Diagnósticos promovidos durante el año / Total  diagnósticos</t>
    </r>
    <r>
      <rPr>
        <sz val="10"/>
        <color indexed="10"/>
        <rFont val="Miriam Fixed"/>
        <family val="3"/>
      </rPr>
      <t xml:space="preserve"> </t>
    </r>
    <r>
      <rPr>
        <sz val="10"/>
        <rFont val="Miriam Fixed"/>
        <family val="3"/>
      </rPr>
      <t>publicados   durante el año)* 100</t>
    </r>
  </si>
  <si>
    <t xml:space="preserve">Promedio del cumplimiento de las obligaciones de transparencia de los Sujetos Obligados que recibieron una acción de acompañamiento o que se les detectó e informó sobre un área de oportunidad durante el año &gt; Promedio en el cumplimiento de las obligaciones de transparencia de los Sujetos Obligados que no recibieron acciones de acompañamiento ni se les detectó ni informó un área de oportunidad durante el año = 1
Promedio en el cumplimiento de las obligaciones de transparencia de los Sujetos Obligados que recibieron una acción de acompañamiento o que se les detectó e informó sobre un área de oportunidad durante el año &lt; = Promedio en el cumplimiento de las obligaciones de transparencia de los sujetos obligados que no recibieron acciones de acompañamiento ni se les detectó ni informó un área de oportunidad durante el año = 0
</t>
  </si>
  <si>
    <t xml:space="preserve">
((IAP t= Proporción de Sujetos Obligados con áreas de oportunidad en el cumplimiento de sus obligaciones de transparencia detectadas respecto del total de Sujetos Obligados evaluados en el semestre 2 /  IAP t-1= Proporción de Sujetos Obligados con áreas de oportunidad en el cumplimiento de sus obligaciones de transparencia respecto del total de Sujetos Obligados evaluados en el semestre 1) - 1) X 100</t>
  </si>
  <si>
    <t xml:space="preserve">((AA t= Proporción de acciones de acompañamiento realizadas respecto del total de acciones de acompañamiento identificadas en el semestre 2 /AA t-1 =Proporción de acciones de acompañamiento realizadas respecto del total de acciones de acompañamiento identificadas en el semestre 1 )-1)*100
</t>
  </si>
  <si>
    <t xml:space="preserve">(SRP=Sujetos Obligados a los que se les hizo un requerimiento mediante comunicación oficial, para cumplir con sus obligaciones  en Portales de Transparencia /SAOP=Sujetos obligados a los que se les identificó un área de oportunidad en los Portales de Transparencia)x100
</t>
  </si>
  <si>
    <t xml:space="preserve">(SR=Sujetos Obligados a los que se les hizo un requerimiento mediante comunicación oficial, para cumplir con sus obligaciones distintas a las del Portal de Transparencia/SAP=Sujetos obligados a los que se les identificó un área de oportunidad en las obligaciones distintas a las del Portal de Transparencia)x100
</t>
  </si>
  <si>
    <t xml:space="preserve">(NPE= Número de portales evaluados /NPP= Número de portales programados a evaluarse en el semestre)x100
</t>
  </si>
  <si>
    <t xml:space="preserve">(DCA= Son las denuncias  recibidas por incumplimiento de las obligaciones de transparencia por parte de los Sujetos Obligados que la Dirección General documentó y les generó un reporte /DCR=Son aquellas denuncias  que se hicieron llegar de manera oficial a esta Dirección General por incumplimiento de las obligaciones de transparencia por parte de los Sujetos Obligados)X100
</t>
  </si>
  <si>
    <t xml:space="preserve">(AR= Acciones realizadas /AP=Acciones programadas por la Dirección General + Acciones solicitadas por Sujetos Obligados )X100
</t>
  </si>
  <si>
    <t xml:space="preserve">(EE=Número de estudios elaborados /  EP=Número de estudios programados)X100
</t>
  </si>
  <si>
    <t xml:space="preserve">(ER= Grupos de opinión realizados para fomentar la cultura de la transparencia /EP= Grupos de opinión programados para fomentar la cultura de la transparencia)X100
</t>
  </si>
  <si>
    <t xml:space="preserve">(PEP=Prácticas exitosas de transparencia promocionadas / PEI= Prácticas exitosas de transparencia identificadas)X100
</t>
  </si>
  <si>
    <t xml:space="preserve">
X ̅=(X1*X2*X3*X4*X5*X6)^(1/6)</t>
  </si>
  <si>
    <t>V1x0.5+(V2/100)0.5</t>
  </si>
  <si>
    <t>(V1/V2)x0.5+(V3/V4)x0.5</t>
  </si>
  <si>
    <t>V1x0.5+V2x0.5</t>
  </si>
  <si>
    <t>(V1/ V2)x100</t>
  </si>
  <si>
    <t>Número.</t>
  </si>
  <si>
    <t>2√(Porcentaje de cumplimiento del Programa Permanente de vinculación con las entidades federativas y municipios * Porcentaje del cumplimiento del Programa permanente de capacitación a los servidores públicos en las entidades federativas y municipios)</t>
  </si>
  <si>
    <t>Sumatoria de eventos de promoción</t>
  </si>
  <si>
    <t>Sumatoria de foros de consulta y mesas de dialogo</t>
  </si>
  <si>
    <t>(número reuniones atendidas / número de reuniones convocadas) *100</t>
  </si>
  <si>
    <t>(número de convenios firmados / número de convenios solicitados) *100</t>
  </si>
  <si>
    <t>Sumatoria de eventos  conmemorativos realizados</t>
  </si>
  <si>
    <t xml:space="preserve">Sumatoria de talleres organizados 
</t>
  </si>
  <si>
    <t xml:space="preserve">Sumatoria de talleres coordinados
</t>
  </si>
  <si>
    <t>((Ponderador de nivel de cobertura) * ((Número de sujetos obligados u órganos garantes con los que se trabaje) / (Número de sujetos obligados u órganos garantes del universo de cobertura))) + ((Ponderador de la calidad de los proyectos) * (Promedio de calidad de los proyectos))</t>
  </si>
  <si>
    <t>((Número de instituciones con acciones en materia de Gobierno Abierto) / (Número de instituciones de la estrategia de cobertura de Gobierno Abierto)) * 100</t>
  </si>
  <si>
    <t>(Número de instituciones con acciones en materia de transparencia proactiva) / Número de instituciones de la estrategia de cobertura de Transparencia Proactiva) * 100</t>
  </si>
  <si>
    <t>(Número de pláticas de sensibilización realizados) / (Número de pláticas de sensibilización programadas)  * 100</t>
  </si>
  <si>
    <t>(Número de consultas atendidas en el periodo) / (Número de consultas recibidas en el periodo) * 100</t>
  </si>
  <si>
    <t>((Número de acciones realizadas en los proyectos de gobierno abierto) / ((3 * (Número de proyectos de gobierno abierto con tres acciones programadas)) + (2 * (Número de proyectos de gobierno abierto con dos acciones programadas)) + Número de proyectos de gobierno abierto con una acción programada))*100</t>
  </si>
  <si>
    <t>((Número de compromisos con avances de los proyectos de gobierno abierto en el semestre) / (Número compromisos establecidos))*100</t>
  </si>
  <si>
    <t>((Número de acciones realizadas en el marco de la representación del INAI en la Alianza para el Gobierno Abierto) / (Número de acciones programadas en el marco de la participación del INAI en la Alianza para el Gobierno Abierto))*100</t>
  </si>
  <si>
    <t>((Número de platicas de sensibilización realizadas) / (Número de platicas de sensibilización programadas))  * 100</t>
  </si>
  <si>
    <t>(Número de planes de acción que incluyen al menos un compromiso de conocimiento público) / (Número de proyectos de gobierno abierto que han publicado su plan de acción)*100</t>
  </si>
  <si>
    <t>((Número de portales web de proyecto de gobierno abierto que cumplen con atributos de calidad y en formatos abiertos / Número de portales web de proyectos de gobierno abierto))*100</t>
  </si>
  <si>
    <t>((Número de acciones realizadas en proyectos de conocimiento público)/(Número de acciones programadas en proyectos de conocimiento público))*100</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</si>
  <si>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</si>
  <si>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(Número de procedimientos de verificaciones / Número de procedimientos de investigaciones) * 100</t>
  </si>
  <si>
    <t>(Número de procedimientos de verificación enviados a la DGPDS / número procedimientos de verificación concluidos) * 100</t>
  </si>
  <si>
    <t>(Número de investigaciones iniciadas a instituciones de sector privado / número procedimientos de investigación iniciados) * 100</t>
  </si>
  <si>
    <t>Número de verificaciones concluidas en 100 días hábiles o menos / Total de verificaciones concluidas) * 100</t>
  </si>
  <si>
    <t>(Número de denuncias admitidas / Número de denuncias recibidas) * 100</t>
  </si>
  <si>
    <t>(Número de investigaciones concluidas / Número de investigaciones iniciadas) * 100</t>
  </si>
  <si>
    <t>(Numero de sujetos obligados que aplican mejores prácticas/Número de sujetos obligados participantes en la Etapa I de implantación del MGD) X 100</t>
  </si>
  <si>
    <t>(Acciones de vinculación realizadas / acciones de vinculación autorizadas) X 100</t>
  </si>
  <si>
    <t>Encuestas de satisfacción</t>
  </si>
  <si>
    <t xml:space="preserve">(Número de participaciones en eventos / Número de participaciones autorizadas en eventos por el Instituto) X 100 </t>
  </si>
  <si>
    <t>Número de adhesiones realizadas</t>
  </si>
  <si>
    <t>(Número de guías implantadas por institución / Número de guías que conforman el SIA) X 100 (*)</t>
  </si>
  <si>
    <t>(Numero de criterios metodológicos establecidos por las instituciones participantes/Número de criterios metodológicos del MGD de la Etapa I de implantación) X 100</t>
  </si>
  <si>
    <t xml:space="preserve">(No. de actividades del plan anual de desarrollo archivístico realizadas / No. de actividades del plan anual de desarrollo archivístico programadas) X 100 </t>
  </si>
  <si>
    <t>Número de criterios elaborados</t>
  </si>
  <si>
    <t>Número de lineamientos y/o proyectos normativos elaborados</t>
  </si>
  <si>
    <t>Número de investigaciones realizadas</t>
  </si>
  <si>
    <t>(Número de sujetos obligados de la Administración Pública Centralizada que cuentan con su Portal de Obligaciones de Transparencia actualizado)/(Número total de sujetos obligados de la Administración Pública Centralizada) X(100)</t>
  </si>
  <si>
    <t xml:space="preserve">(Número de sujetos obligados de la Administración Pública Centralizada que cuentan con Unidad de Transparencia y Comité de Transparencia)/(Número total de sujetos obligados de la Administración Pública Centralizada) X 100
</t>
  </si>
  <si>
    <t xml:space="preserve">
(Número de proyectos de mejores prácticas ejecutadas por los sujetos obligados de la Administración Pública Centralizada)/(Número total de los sujetos obligados de la Administración Pública Centralizada) x100
</t>
  </si>
  <si>
    <t xml:space="preserve">
(Número de convenios firmados entre los sujetos obligados de la Administración Pública Centralizada y el INAI)/(Número total de sujetos obligados de la Administración Pública Centralizada) X(100)
</t>
  </si>
  <si>
    <t>(Número de asistencias técnicas otorgadas a los sujetos obligados de la Administración Pública Centralizada) / (Número de solicitudes de asistencias técnicas recibidas de los sujetos obligados de la Administración Pública Centralizada) X 100</t>
  </si>
  <si>
    <t>(Número de Unidades de Transparencia que asisten) + (Número de Comités de Transparencia que asisten) / (Número total de Unidades y Comités de Transparencia existentes)</t>
  </si>
  <si>
    <t>(Número de diagnósticos elaborados de los sujetos obligados de la Administración Pública Centralizada) / (Número de diagnósticos programados sobre los sujetos obligados de la Administración Pública Centralizada) X 100</t>
  </si>
  <si>
    <t>(Número de los sujetos obligados de la Administración Pública Centralizada adheridos a la plataforma electrónica implementada para atender las solicitudes de información)/(Número total de los sujetos obligados de la Administración Pública Centralizada) X 100</t>
  </si>
  <si>
    <t>Índice = Calificación general de aplicación de los instrumentos - Factor de variabilidad de las calificaciones entre los integrantes (*escala considerada del 1 al 10, siendo el que tiene un nivel de aplicación total el número 10)
Dónde: 
Calificación general de aplicación de los instrumentos = ((((Calificación del integrante 1 del SNT en la aplicación del instrumento 1) +  (Calificación del integrante 2 del SNT en la aplicación del instrumento 1) + ... +  (Calificación del integrante 35 del SNT en la aplicación del instrumento 1) +  (Calificación del integrante 36 del SNT en la aplicación del instrumento 1))/36) +  (((Calificación del integrante 1 del SNT en la aplicación del instrumento 2) +  ... + (Calificación del integrante 36 del SNT en la aplicación del instrumento 2))/36) + ... + (((Calificación del integrante 1 del SNT en la aplicación del instrumento n) +  ... + (Calificación del integrante 36 del SNT en la aplicación del instrumento n))/36))/n
Factor de variabilidad entre los integrantes = ((((Calificación del integrante 1 del SNT en la aplicación del instrumento 1) - (Calificación general de aplicación de los instrumentos))^2 +  ((Calificación del integrante 2 del SNT en la aplicación del instrumento 1) - (Calificación general de aplicación de los instrumentos))^2 + ... + ((Calificación del integrante 35 del SNT en la aplicación del instrumento 1) - (Calificación general de aplicación de los instrumentos))^2 +  ((Calificación del integrante 36 del SNT en la aplicación del instrumento 1) - (Calificación general de aplicación de los instrumentos))^2 +  ((Calificación del integrante 1 del SNT en la aplicación del instrumento 2) - (Calificación general de aplicación de los instrumentos))^2 + ... + ((Calificación del integrante 36 del SNT en la aplicación del instrumento 2) - (Calificación general de aplicación de los instrumentos))^2 + ... +  ((Calificación del integrante 1 del SNT en la aplicación del instrumento n) - (Calificación general de aplicación de los instrumentos))^2 + ... + ((Calificación del integrante 36 del SNT en la aplicación del instrumento n) - (Calificación general de aplicación de los instrumentos))^2/ (36*n))) ^ 1/2</t>
  </si>
  <si>
    <t>(Número de materias prioritarias comprendidas en los lineamientos normativos  del SNT / Número de materias prioritarias para el funcionamiento del SNT) * 100</t>
  </si>
  <si>
    <t>(Número de líneas de acción del PNT con avance en su cumplimiento / Número de líneas de acción del PNT) * 100</t>
  </si>
  <si>
    <t>(Número de acuerdos cumplidos por las instancias del SNT / Número total de acuerdos turnados a las instancias del SNT) *100</t>
  </si>
  <si>
    <t>(Número de instrumentos normativos documentados para su análisis / Número total de instrumentos normativos recibidos) *100</t>
  </si>
  <si>
    <t>(Número de instrumentos normativos dictaminados / Número total de instrumentos normativos analizados) * 100</t>
  </si>
  <si>
    <t>(Número de instrumentos normativos publicados  en el DOF / Número total de instrumentos normativos aprobados) * 100</t>
  </si>
  <si>
    <t>(Número de contenidos de política pública analizados para su integración en el PNT / Número de contenidos de política pública identificados en las propuestas recibidas) *100</t>
  </si>
  <si>
    <t>(Número de acciones sobre la operación del PNT revisadas / Número de acciones para la operación del PNT) *100</t>
  </si>
  <si>
    <t>(Número de acuerdos del Consejo Nacional con estrategias de cumplimiento / Número total de acuerdos del Consejo Nacional)* 100</t>
  </si>
  <si>
    <t>(Número de acuerdos del Consejo Nacional con acciones de verificación realizadas / Número de acuerdos del Consejo Nacional con acciones de verificación programadas) * 100</t>
  </si>
  <si>
    <t>(Número de informes elaborados / Número de informes programados) * 100</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</si>
  <si>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</si>
  <si>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 (Numero de nuevos sistemas concluidos o con avance en los tiempos y forma previstos / Total de nuevos sistemas autorizados) * 100</t>
  </si>
  <si>
    <t>= (Número de horas disponibles /Número de horas totales) * 100</t>
  </si>
  <si>
    <t>= (Número de respuestas satisfactorias  /Número total de preguntas de la encuesta) * 100</t>
  </si>
  <si>
    <t>= (Número de desarrollos concluidos o con avance en los tiempos y forma previstos / Total de desarrollos aprobados) x 100</t>
  </si>
  <si>
    <t>= (Número de soportes a aplicativos atendidos en tiempo  / Total solicitudes de soporte) X100</t>
  </si>
  <si>
    <t>= (Número de publicaciones realizadas / número de publicaciones planeadas) x 100</t>
  </si>
  <si>
    <t xml:space="preserve"> = (Reportes de incidentes resueltos / número de reportes totales) x 100</t>
  </si>
  <si>
    <t>= (Reportes de incidentes resueltos no mayor a 4 hrs / número de reportes totales) x 100</t>
  </si>
  <si>
    <t>Solicitudes resueltas</t>
  </si>
  <si>
    <t>((Número de personas sensibilizadas + Número de usuarios atendidos + Número de personas que interactuaron en las acciones de promoción) / Total de población de los segmentos atendidos) * 100</t>
  </si>
  <si>
    <t>((Índice de Sensibilización*0.50) + (Porcentaje del número de personas beneficiadas en los proyectos ejecutados*0.50) * 100)</t>
  </si>
  <si>
    <t>IPS=PER+PPP/2 (Porcentaje de eventos realizados respecto a los programados más el procentaje de personas con las cuales se llevó alguna actividad de promoción respecto a las esperadas/2)</t>
  </si>
  <si>
    <t>ISCAS=(CU/NURC)</t>
  </si>
  <si>
    <t>PAIJI= P1/PP *100
(Juegos interactivos instalados en museos/juegos interactivos propuestos)*100</t>
  </si>
  <si>
    <t>IUJI=(U/VTM)*100
(Número total de usuarios que interacturaon con el juego del INAI/Visitantes totales al museo)*100</t>
  </si>
  <si>
    <t>ÍPCINAI= [(A1)/A0] *100
((Número de personas inscritas en algún certamen organizado por la DGPV en 2016-Número de personas inscritas en algún certamen organizado por la DGPV en 2015)/Número de personas inscritas en algún certamen organizado por la DGPV en 2015)*100</t>
  </si>
  <si>
    <t>PSMD=CA/CO                                          Sumatoria de las calificaciones en una escala del 1 al 10, en el que 1 es nada satisfactorio y 10 totalmente satisfactorio, obtenidas por los participantes de los mecanismos de diálogo en el año t, donde t refiere al ejercicio actual/Número de calificaciones obtenidas por los participantes de los mecanismos de diálogo en el año t, donde t refiere al ejercicio actual.</t>
  </si>
  <si>
    <t>((Número de personas beneficiadas en el año t, donde t refiere al ejercicio actual/Número de personas beneficiadas en el año t-1 * 1.10, donde t-1 refiere al ejercicio inmediato anterior)*100</t>
  </si>
  <si>
    <t xml:space="preserve">ÍPSNT= [(P1)/P0] *100
(Asistentes a la SNT en 2016-Asistentes a la SNT en 2014/
(Asistentes a la SNT en 2014))*100
</t>
  </si>
  <si>
    <t>ISSSNT=(CA/NARC)
Calificación de los Asistentes/Número de Asistentes que Responieron el Cuestionario</t>
  </si>
  <si>
    <t>PIEP=(PE1/PE0)*100
((Número de eventos en los que participa el INAI en 2016-Número de eventos en los que participa el INAI en 2015)/Número de eventos en los que participa el INAI en 2015)*100</t>
  </si>
  <si>
    <t>PPIEP=(P1/P0)*100
((Número de fiestas que produce el INAI en 2016-Número de fiestas que produjo el INAI en 2015)/Número de fiestas que produjo el INAI en 2015)*100</t>
  </si>
  <si>
    <t>IPE = (PE1/PE0)</t>
  </si>
  <si>
    <t>IPI= (PIRP/PPI) x 100
(N° de personas inscritas en la red de promotores en el año t / N° de personas programadas para su inscripción en el año t ) x 100</t>
  </si>
  <si>
    <t>P= ∑SC t / NC t
Sumatoria de las calificaciones obtenidas en el año t, donde t refiere al ejercicio actual/Número de calificaciones obtenidas en el año t, donde t refiere al ejercicio actual.</t>
  </si>
  <si>
    <t>IS= (0.46 x (ACR/ACP) + 0.54 x (TECR/TECP)) x 100
(0.46 x (N° de acciones de colaboración con OSC's realizadas en el año t / N° de acciones de colaboración con OSC's programadas para el año t) + 0.54 x (N° de talleres de educación cívica en materia de AI y PDP realizados en el año t / N° de talleres de educación cívica en materia de AI y PDP programados para el año t)) x 100</t>
  </si>
  <si>
    <t>(Promedio de días para la conclusión de los procedimientos de Protección de Derechos)*(Proporción de procedimientos de protección de derechos respecto del total de procedimientos atendidos del total de procedimientos atendidos) + (Promedio de días para la conclusión de los procedimientos de Imposición de Sanciones)*(Proporción de procedimientos de imposición de sanciones respecto del total de procedimientos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</si>
  <si>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</si>
  <si>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(Número de días empleados en la sustanciación de los procedimientos hasta el cierre de instrucción) / (Número de procedimientos de imposición de sanciones atendidos)</t>
  </si>
  <si>
    <t>(Procedimientos de protección de derechos concluidos mediante conciliación  / Procedimientos de protección de derechos sujetos a conciliación) x 100</t>
  </si>
  <si>
    <t>((Número de Procedimientos de Protección de Derechos con cierre de instrucción  + Número de Procedimientos de Protección de Derechos concluidos mediante acuerdos) / Procedimientos de Protección de Derechos concluidos en el periodo) x 100</t>
  </si>
  <si>
    <t>(Número de proyectos de resolución entregados / Proyectos en el periodo) x 100</t>
  </si>
  <si>
    <t>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t>
  </si>
  <si>
    <t>Suma ponderada del cumplimiento de metas de los servicios entregados (componentes) de la Contraloría 
El indicador mide el cumplimiento de las metas establecidas para cada uno de los servicios definidos en el nivel de componente de esta matriz de indicadores para resultados y los agrupa en una suma ponderada con la finalidad de evaluar de manera conjunta el desempeño de la Contraloría.</t>
  </si>
  <si>
    <t>Porcentaje de recursos auditados por la Contraloría del INAI que se ejercieron con apego a los principios de eficacia, eficiencia, economía, transparencia y honradez, y que se aplicaron a los programas y metas para los que fueron asignados
Mide el porcentaje de recursos auditados por la Contraloría del IFAI que se ejercieron con apego a los principios de eficacia, eficiencia, economía, transparencia y honradez, y que se aplicaron a los programas y metas para los que fueron asignados.</t>
  </si>
  <si>
    <t>Tasa de variación del número de observaciones emitidas relacionadas con el ejercicio del presupuesto del INAI, respecto de las emitidas en el ejercicio fiscal inmediato anterior.
El indicador mide la variación porcentual (incremento o disminución) de la cantidad de observaciones realizadas al ejercicio de los recursos financieros del IFAI, respecto de las que se emitieron en el ejercicio fiscal inmediato anterior.</t>
  </si>
  <si>
    <t>Porcentaje de procedimientos disciplinarios iniciados
El indicador mide el porcentaje de disminución de los procedimientos disciplinarios que se inician respecto al total de investigaciones concluídas</t>
  </si>
  <si>
    <t xml:space="preserve">Porcentaje de procedimientos de contratación declarados nulos
El indicador mide la disminución de procedimientos de contratación impugnados que son declarados nulos, mediante una verificación realizada por la Contraloría. </t>
  </si>
  <si>
    <t>Porcentaje de observaciones preventivas en órganos colegiados emitidas respecto al periodo inmediato anterior
El indicador mide el porcentaje de disminución de las observaciones emitidas promedio preventivas en órganos colegiados en materia de adquisiciones, arrendamientos y servicios</t>
  </si>
  <si>
    <t xml:space="preserve">Porcentaje de avance del programa anual de auditorías.
Mide el porcentaje de avance en la realización de las auditorías del programa anual de la Contraloría realizado,  respecto al avance programado en semanas de trabajo. </t>
  </si>
  <si>
    <t>Porcentaje de avance del programa anual de revisiones.
Mide el porcentaje de avance en la realización de las revisiones del programa anual de la Contraloría.</t>
  </si>
  <si>
    <t>Porcentaje de avance en el programa anual de seguimientos.
Mide el porcentaje de avance en la realización de seguimientos programados de recomendaciones y acciones de mejora derivadas de las auditorías y revisiones realizadas por la Contraloría.</t>
  </si>
  <si>
    <t>Porcentaje de atención de quejas y denuncias presentadas por particulares
Mide el porcentaje de atención de quejas y denuncias presentadas por particulares o servidores públicos por faltas administrativas cometidas por servidores públicos del INAI</t>
  </si>
  <si>
    <t>Porcentaje de avance en la instrucción de procedimientos disciplinarios.
Mide el porcentaje en la instrucción de procedimientos disciplinarios a servidores públicos del IFAI, dentro de los plazos establecidos en el marco normativo para su realización.</t>
  </si>
  <si>
    <t>Porcentaje de atención de procedimientos de sanción a proveedores, licitantes y contratistas
Mide el porcentaje en la atención de procedimientos de sanción realizados por la Contraloría a proveedores, licitantes y contratistas, de acuerdo a la Ley.</t>
  </si>
  <si>
    <t>Porcentaje de atención de inconformidades e intervenciones de oficio
Mide el grado porcentual de  avance en la atención de inconformidades presentadas  por licitantes o intervenciones de oficio iniciadas por la Contraloría, derivadas de irregularidades en los procedimientos de contratación.</t>
  </si>
  <si>
    <t xml:space="preserve">Porcentaje de participación en las sesiones de los órganos colegiados.
Mide el porcentaje de participación de la Contraloría en las sesiones realizadas de los órganos colegiados, como son los Comités de Información y de Adquisiciones, Arrendamientos y Servicios del INAI; el Subcomité Revisor de Bases. </t>
  </si>
  <si>
    <t xml:space="preserve">Calificación promedio otorgado por  los usuarios de los servicios proporcionados por la DGA
Mide la percepción de los  servicios que proporciona la DGA en materia de solicitudes de movimientos de personal, remuneraciones, servicio social, prácticas profesionales, préstamo de material bibliográfico, emisión de constancias de verificación de no existencia, procedimientos de contratación de bienes y/o servicios, emisión de boletos de avión, mensajería, entrega de papelería, solicitud de vehículos institucionales, pago a proveedores, solicitud de viáticos, comprobación de viáticos y pasajes, así como solicitudes de adecuaciones presupuestales, proporcionados en tiempo y forma respecto al total de la proporcionados por la DGA . 
</t>
  </si>
  <si>
    <t xml:space="preserve">Porcentaje de requerimientos atendidos.
Mide el número de servicios atendidos por la Dirección General de Administración que son requeridos por las unidades administrativas del IFAI,    tales como adquisiciones, servicios generales, movimientos de personal, pago a proveedores, etc. </t>
  </si>
  <si>
    <t xml:space="preserve">Unidades Administrativas del INAI beneficiadas directamente de las acciones internacionales.
Es las sumatoria acumulada anual de las Unidades Administrativas del INAI que se benefician directamente de las acciones internacionales como viajes, visitas, eventos, trabajo en redes y mecanismos de cooperación. </t>
  </si>
  <si>
    <t>Proporción de los informes de comisión internacional que contienen un valor agregado de información que propicia el aprendizaje institucional.
Es la proporción de los informes de comisión internacional que contienen un valor agregado de información que propicia el aprendizaje institucional, respecto del total de informes de comisión de los viajes internacionales programados.</t>
  </si>
  <si>
    <t xml:space="preserve">Unidades Administrativas del INAI que participan en el intercambio de la experiencia institucional.
Sumatoria acumulada de Unidades Administrativas estimadas que participan en el intercambio de la experiencia institucional. </t>
  </si>
  <si>
    <t xml:space="preserve">Porcentaje de participación en las actividades de las redes de las que el INAI forma parte.
Mide el porcentaje de actividades realizadas en las redes en las que el INAI forma parte. (Participación en 6 encuentros: 2 de la Red de Transparencia y Acceso a la Información (RTA); 2 de la Red Iberoamericana de Protección de Datos (RIPD); 1 Foro de Autoridades de Asia Pacífico (APPA) y 1 Conferencia Internacional de Autoridades de Protección de Datos y Privacidad (CIAPDP); Organización del 46o Foro APPA, y tres actividades promovidas en estas redes: Semana de concientización de la privacidad del Foro APPA; Barrido de Privacidad de la Red Global de Vigilancia de Privacidad (GPEN); Movida ciudadana de la RTA. </t>
  </si>
  <si>
    <t>Proporción de las comisiones internacionales realizadas.
Es la proporción de las comisiones internacionales en las que el INAI estará representado por algún funcionario, a saber: 9a Conferencia de Computadoras, Privacidad y Protección de Datos; Cumbre Global de la Asociación Internacional de Profesionales de Privacidad; Cuarta Conferencia Interancional organizada por la Superintendencia de Industria y Comercio de Colombia; Reunión del Grupo de Trabajo para la aplicación de la legislación en materia de privacidad y protección de datos; 40 Reunión del Grupo de Trabajo sobre Seguridad y Privacidad en la Economía Digital de la OCDE; 33 Reunión Plenaria del Comité Consultivo del Convenio 108; Reunión Ministerial de la OCDE; Reunión de la Alianza para el Gobierno Abierto; Encuentro de Alto Nivel de la Organización de los Estados Americanos (OEA); Conferencia Internacional de Archivos; Conferencia de Datos abiertos ConDatos y Abrelatam.</t>
  </si>
  <si>
    <t xml:space="preserve">Proporción de los eventos institucionales con componente internacional.
Es la proporción de los eventos institucionales con componente internacional, a saber: Día Internacional de la Protección de Datos Personales; Día Internacional de los Archivos y Semana Nacional de Transparencia. </t>
  </si>
  <si>
    <t>Proporción de solicitudes de visitas técnicas recibidas. 
Es la proporción de solicitudes de visitas de un tercero atendidas al semestre</t>
  </si>
  <si>
    <t>Proporción de las consultas recibidas por terceros sobre el quehacer institucional.
Es la proporción de consultas atendidas al trimestre</t>
  </si>
  <si>
    <t>Estratégico - Eficacia - Anual</t>
  </si>
  <si>
    <t>Gestión - Eficacia - Anual</t>
  </si>
  <si>
    <t>Gestión - Eficiencia - Anual</t>
  </si>
  <si>
    <t>Gestión - Eficacia - Trimestral</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</si>
  <si>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contribución de las UA al cumplimiento de los fines institucionales. </t>
  </si>
  <si>
    <t>Estratégico - Calidad - Anual</t>
  </si>
  <si>
    <t>Estratégico - Eficacia - Semestral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</si>
  <si>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</si>
  <si>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Estratégico - Eficacia - Trimestral</t>
  </si>
  <si>
    <t>Gestión - Eficacia - Semestral</t>
  </si>
  <si>
    <t>Número e incidencias en el cumplimiento de los indicadores de los Componentes de la DGAP
Mide el dato general de incidencias en la atención a las actividades principales e la DGAP</t>
  </si>
  <si>
    <t>Número de incidencias, acciones realizadas fuera del tiempo meta
Mide el número de acciones que se realizaron fuera del tiempo meta</t>
  </si>
  <si>
    <t>Requerimientos atendidos fuera de tiempo
Mide el número de requerimientos (estudios, fichas técnicas, opiniones y recomendaciones) que fueron atendidos fuera del tiempo meta establecido para cada periodo</t>
  </si>
  <si>
    <t>Audios, versiones estenográficas y versiones públicas de recursos no difundidas al público en general
Mide el número de audios, versiones estenográficas y recursos que no fueron difundidos al público institucional por medios institucionales</t>
  </si>
  <si>
    <t>Incidencias de no atención a asuntos del Pleno
Mide el número de veces que no se han integrado proyectos de acuerdo y las actas del Pleno que no oficiales que no se tienen</t>
  </si>
  <si>
    <t>Requerimientos de información no atendidos en tiempo
Mide en número de veces en los que las Ponencias o áreas involucradas hicieron requerimientos de información respecto a las diferentes etapas de medios de impugnación y dichos requerimientos no se atendieron o se atendieron en un tiempo inadecuado</t>
  </si>
  <si>
    <t>Requerimientos de información no atendidos en tiempo
Mide en número de veces en los que las Ponencias o áreas involucradas hicieron requerimientos de información respecto a cumplimientos y dichos requerimientos no se atendieron o se atendieron en un tiempo inadecuado</t>
  </si>
  <si>
    <t>Días para el turno de medios de impugnación
Mide el número de días hábiles que transcurren entre la presentación del medio de impugnación y el turno a la ponencia correspondiente</t>
  </si>
  <si>
    <t>Días para la firma de resoluciones, recomendaciones y acuerdos
Mide el número de días hábiles que transcurren entre la recepción de las resoluciones, recomendaciones y acuerdos remitidas por las áreas responsables y su debida formalización a través de la firma.</t>
  </si>
  <si>
    <t>Días para la notificación de resoluciones a medios de impugnación
Mide el número de días hábiles que transcurren entre la finalización del proceso de firma de las resoluciones y la notificación correspondiente</t>
  </si>
  <si>
    <t>Días para la atención a requerimientos de las ponencias
Mide el número de días hábiles que transcurren para atender y desahogar los requerimientos que formulan las ponencias, en razón del nivel de complejidad de la solicitud.</t>
  </si>
  <si>
    <t>Audios por sesión
Mide el número de audios que se tienen de las sesiones del Pleno celebradas</t>
  </si>
  <si>
    <t>Versiones estenográficas por sesión
Mide el número de versiones estenográficas de las sesiones del Pleno Celebradas</t>
  </si>
  <si>
    <t>Días para la difusión y publicación de versiones públicas de resoluciones
Mide el número de días hábiles que transcurren entre la recepción de la versión pública de la resolución por parte de la ponencia y la publicación de la misma en la página de internet institucional</t>
  </si>
  <si>
    <t>Días para la integración de proyectos de acuerdo
Mide el número de días hábiles que transcurren en la elaboración del proyecto de acuerdo, una vez recibidos los elementos de fundamentación y motivación que las áreas proporcionen en el ámbito de su competencia</t>
  </si>
  <si>
    <t>Actas de las sesiones del Pleno
Mide el número de versiones finales que se tienen de las Actas de cada sesión del Pleno</t>
  </si>
  <si>
    <t>Oficios e informes que validan la acción de verificación de atención a las instrucciones, observaciones y sugerencias del Pleno
Mide la verificación del cumplimiento de resoluciones, acuerdos, recomendaciones y otros asuntos emitidos por el Pleno a áreas administrativas del Instituto</t>
  </si>
  <si>
    <t>Quejas del personal respecto a insuficiencia de insumos para realizar sus actividades
Mide el número de veces que el personal se ha quejado por no contar con los insumos necesarios para realizar sus funciones</t>
  </si>
  <si>
    <t>Registro de recursos resueltos
Mide el % de campos clave por etapa actualizados y reportados</t>
  </si>
  <si>
    <t>Registro de recursos resueltos en cumplimiento con la LGTAIPG
Mide el % de campos clave por etapa nueva ante la LGTAIPG actualizados y reportados</t>
  </si>
  <si>
    <t>Registro de recursos en sustanciación
Mide el % de campos clave por etapa actualizados y reportados</t>
  </si>
  <si>
    <t>Informe de cumplimiento
Mide los reportes de cumplimiento entregados a los Comisionados con información actualizada</t>
  </si>
  <si>
    <t>Porcentaje de cumplimiento de los Sujetos Obligados de la Administración Pública Federal, con lo establecido en el (ICCT) Índice de Capacitación para el Fortalecimiento de una Cultura de Transparencia y Protección de Datos  Personales. (PCICCT)
Mide la existencia y el cumplimiento de acciones sistemáticamente dirigidas a capacitar al personal en los temas de interés del INAI; su involucramiento en la Red por una Cultura de Transparencia (RETAPF); así como la contribución de la capacitación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y en las variables de compleción y oportunidad del Indicador de Respuestas a Solicitudes de Información (RSI).</t>
  </si>
  <si>
    <t>Porcentaje de Capacitación y Formación Educativa (PCFE).
Mide el cumplimiento de acciones coordinadas de capacitación en las modalidades de enseñanza presencial y en línea, así como las actividades de formación educativa dirigidas a sujetos regulados, obligados y público en general.</t>
  </si>
  <si>
    <t>Promedio de enseñanza-aprendizaje de las acciones de capacitación presencial en protección de Datos Personales
(PEADP)
Este indicador nos permite valorar la eficacia del proceso enseñanza aprendizaje de los participatnes en los cursos presenciales en materia de datos personales. De acuerdo con el instrumento de evaluación, el mínimo aprobatorio es de 7 puntos en una escala de 10.</t>
  </si>
  <si>
    <t>Promedio de evaluación de enseñanza-aprendizaje de las acciones de capacitación presenciales en materia de acceso a la información y temas relacionados (PEAA)
Este indicador nos permite medir el grado de aprovechamiento  de los participantes respecto a los contenidos de capacitación recibidos. Al finalizar las acciones de capacitación en materia de acceso a la información y temas afines, se aplican evaluaciones de enseñanza-aprendizaje a través de cuestionarios con preguntas sobre los temas vistos durante el curso, con el fin de valorar si el proceso de enseñanza cumplió con los objetivos de aprendizaje planteados. El mínimo aprobatorio es de 7 puntos en una escala de 10.</t>
  </si>
  <si>
    <t>Tasa de variación de eficiencia terminal de la capacitación en la modalidad en línea en protección de datos personales (TVETDP)
Este indicador nos permite conocer el aumento en la eficiencia terminal de los cursos en línea con relación al periodo anterior, lo que nos permite conocer, de las personas que se inscribieron en el Campus Iniciativa Privada, cuántas de ellas concluyeron el curso elegido al 100 por ciento.</t>
  </si>
  <si>
    <t>Porcentaje de servidores públicos que concluyen satisfactoriamente los cursos en línea disponibles en el Campus Servidores Públicos (PCS)
Este indicador permite conocer el porcentaje de servidores públicos  que se inscriben en los cursos en línea con relación a los que concluyen y obtienen calificaciones aprobatorias. Uno de los retos del autoaprendizaje en línea es evitar el abandono de los estudios.</t>
  </si>
  <si>
    <t>Promedio de desempeño académico de los participantes en las acciones del Programa de Formación Educativa planeados (PCFE)
Este indicador nos permite conocer el aprovechamiento de los participantes en las diferentes acciones de formación educativa, a través de la medición del desempeño académico, a fin de evaluar el apredizaje de los derechos de acceso a la información pública y la protección de datos personales, por parte de los integrantes del Sistema Nacional de Transparencia y titulares de derechos.</t>
  </si>
  <si>
    <t>Porcentaje de cumplimiento de las metas de los Programas de Protección de Datos Personales  (PCDP)
Este indicador nos permite medir el trimestral de las acciones de capacitación presencial programadas</t>
  </si>
  <si>
    <t>Promedio de Evaluación de Calidad en las acciones de Capacitación Presencial en materia de Datos Personales (PCSD)
En cada una de las acciones de capacitación, se aplica un cuestionario para conocer de forma inmediata, las impresiones de los asistentes respecto a: el cumplimiento de objetivos y contenido del curso; el desempeño del instructor, así como la utilidad y oportunidad. 
El instrumento de evaluación de calidad se mide en una escala de valoración del 5 (inaceptable) al 10 (excelente).</t>
  </si>
  <si>
    <t>Porcentaje de cumplimiento de acciones de introducción al tema de protección de datos personales a PYMES y emprendedores (PCPYMES)
Este indicador nos permite conocer el avance en el cumplimiento de las acciones programadas de sensibilización en materia de protección de datos personales, dirigidas a integrantes de Pequeñas y Medianas Empresas y Emprendedores.</t>
  </si>
  <si>
    <t>Porcentaje de cumplimiento de las metas establecidas en el programa de cursos de capacitación presenciales en materia de acceso a la información y temas relacionados  (PCA)
Este idicador informa sobre el cumplimiento  de cursos realizados en materia de acceso a la información y temas relacionados con respecto a los que se programaron en el año.</t>
  </si>
  <si>
    <t xml:space="preserve">Promedio de calificaciones de los cursos presenciales en Acceso  y temas relacionados (PCSA)
En cada una de las acciones de capacitación, se aplica un cuestionario para conocer de forma inmediata, las impresiones de los asistentes respecto a: el cumplimiento de objetivos y contenido del curso; el desempeño del instructor, así como la utilidad y oportunidad del mismo. 
El PCSA mide la percepción de los participantes respecto a los aspectos antes mencionados, en una escala de valoración del 5 (inaceptable) al 10 (excelente). </t>
  </si>
  <si>
    <t>Porcentaje de la implementación del nuevo curso en línea Medidas de Seguridad
Este indicador nos permite conocer el cumplimiento del proceso de desarrollo e implementación de un nuevo curso en línea, que este disponible en la fecha programada.</t>
  </si>
  <si>
    <t>Porcentaje de la implementación del nuevo curso en línea sobre la Ley Federal de Transparencia y Acceso a la Información armonizada con la LGTAIP (IDICL)
Este indicador nos permite conocer el cumplimiento del proceso de desarrollo e implementación de un nuevo curso en línea, para que esté disponible en la fecha programada.</t>
  </si>
  <si>
    <t>Porcentaje de Talleres de la Red por una Cultura de Transparencia realizados (PTRR) 
A los talleres de la Red por una Cultura de Transparencia, asisten los Enlaces de Capacitación de los Sujetos Obligados por la Ley General. En estos talleres, se definen los criterios, prioridades y modalidades de capacitación a impulsar y a programar en materia de acceso a la información y temas afines, en cada uno de los Sujetos Obligados.</t>
  </si>
  <si>
    <t xml:space="preserve">Promedio de evaluaciones de calidad aplicadas en el Diplomado en Datos Personales (ICD)
Este indicador nos permitirá conocer los resultados de la evaluación de calidad que realicen los participantes en el diplomado en datos personales, mediante la aplicación de un instrumento de medición, al concluir el diplomado, en el que podrá evaluarse el cumplimiento de los objetivos de enseñanza y la aplicación de los conocimientos en sus organizaciones.  </t>
  </si>
  <si>
    <t>Promedio de evaluación de calidad en el programa de Aula Iberoamericana (PEAI)
Este indicador nos permitirá conocer semestralmente la evaluación que sobre la calidad del programa realizan los participantes, estudiantes de educación universitaria que cursaron la materia en protección de datos personales, como parte de su formación académica. Se utiliza un instrumento de medición que nos permite evaluar la percepción en lo referente al desempeño de la planta docente, a la consecusión de los objetivos de aprendizaje y a la aplicación de los conocimientos adquiridos en él por los participantes.</t>
  </si>
  <si>
    <t>Promedio de evaluación de calidad en el programa de maestría (PECM)
Este indicador nos permitirá conocer semestralmente la evaluación que sobre la calidad del programa realizan los integrantes del Sistema Nacional de Transparencia inscritos, mediante un instrumento de medición que nos permite evaluar la percepción en lo referente al desempeño de la planta docente, a la consecusión de los objetivos de aprendizaje y a la aplicación de los conocimientos adquiridos en el ámbito de influencia de los participantes.</t>
  </si>
  <si>
    <t xml:space="preserve">
</t>
  </si>
  <si>
    <t>Gestión - Eficiencia - Mensual</t>
  </si>
  <si>
    <t>Gestión - Calidad - Mensual</t>
  </si>
  <si>
    <t>Gestión - Eficiencia - Semestral</t>
  </si>
  <si>
    <t>Gestión - Calidad - Anual</t>
  </si>
  <si>
    <t>Estratégico - Eficiencia - Mensual</t>
  </si>
  <si>
    <t>Gestión - Eficiencia - Trimestral</t>
  </si>
  <si>
    <t>Gestión - Calidad - Trimestral</t>
  </si>
  <si>
    <t>Gestión - Calidad - Semestral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</si>
  <si>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</si>
  <si>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</si>
  <si>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Porcentaje de efectividad del seguimiento a resoluciones 
Mide el impacto de las acciones de  seguimiento a resoluciones implementadas  por la Dirección General de Cumplimientos y Responsabilidades</t>
  </si>
  <si>
    <t>Porcentaje de verificación del cumplimiento a resoluciones de recursos de revisión
Mide las acciones de verificación del cumplimiento a resoluciones de la Dirección General de Cumplimiento y Responsabilidades, respecto a las resoluciones con instrucción notificadas cuyo plazo de cumplimiento haya transcurrido</t>
  </si>
  <si>
    <t>Porcentaje de seguimiento de las vistas notificadas a los órganos internos de control o contralorías internas
Mide las acciones de seguimiento dado a las vistas notificadas a los órganos internos de control o contralorías internas</t>
  </si>
  <si>
    <t>Porcentaje de seguimiento a denuncias por incumplimiento
Mide las acciones de seguimiento a denuncias por incumplimiento</t>
  </si>
  <si>
    <t>Porcentaje de seguimiento a las denuncias por presuntas infracciones de los sujetos obligados por el incumplimiento de las obligaciones establecidas en la Ley General y en la Ley Federal en la materia, remitidas ante los órganos internos de control y contralorías internas
Mide las acciones de seguimiento a las denuncias por presuntas infracciones de los sujetos obligados por el incumplimiento de las obligaciones establecidas en la Ley General y en la Ley Federal en la materia, remitidas ante los órganos internos de control y contralorías internas</t>
  </si>
  <si>
    <t>Porcentaje de seguimiento a  procedimientos administrativos disciplinarios, cuando se trate de presuntos infractores de sujetos obligados que no cuenten con la calidad de servidor público
Mide las acciones de seguimiento a   los procedimientos administrativos disciplinarios, cuando se trate de presuntos infractores de sujetos obligados que no cuenten con la calidad de servidor público</t>
  </si>
  <si>
    <t>Estratégico-Eficacia-Anual</t>
  </si>
  <si>
    <t>Estratégico-Ascendente-Anual</t>
  </si>
  <si>
    <t>Gestión-Descendente-Semestral</t>
  </si>
  <si>
    <t>Gestión-Ascendente-Semestral</t>
  </si>
  <si>
    <t>Gestión-Ascendente-Trimestral</t>
  </si>
  <si>
    <t>Índice de posicionamiento de identidad institucional derivado de la encuesta de percepción nacional ciudadana acerca del acceso a la información, la protección de datos personales y la identidad institucional.
Mide, a través de diversos reactivos presentes en la encuesta de percepción nacional ciudadana acerca del acceso a la información, la protección de datos personales y la identidad institucional, el posicionamiento de la identidad institucional entre su personal, los medios de comunicación y la ciudadanía. Para hacerlo considera el grado de reconocomiento entre estos públicos de su labor como garante de los derechos de acceso a la información y la protección de datos personales así como el grado de recordación de su identidad gráfica.</t>
  </si>
  <si>
    <t>Promedio porcentual de cumplimiento de las actividades críticas en materia de medios y sociedad planteados en el Programa Anual de Trabajo de la DGCSD.
Mide el grado de cumplimiento de las actividades críticas en materia de medios y sociedad planteados en el Programa Anual de Trabajo de la DGCSD. Los actividades críticas son: la ejecución de la campaña institucional en medios, la aplicación de la encuesta nacional de percepción ciudadana; la producción de materiales audiovisuales de difusión de valores cívicos; la producción de materiales con tratamiento de divulgación educativa; la medición de impacto en medios; la realización de coberturas informativas de actividades institucionales, y la ejecución del proyecto de instalación de cámaras robóticas.</t>
  </si>
  <si>
    <t>Porcentaje de cumplimiento de las actividades calendarizadas para la realización de la campaña.
Muestra el porcentaje de avance en el total de actividades consideradas dentro del calendario para la ejecución de la campaña institucional.</t>
  </si>
  <si>
    <t>Porcentaje de cumplimiento del calendario para la aplicación de la Encuesta INAI de percepción nacional ciudadana 2016.
Muestra el porcentaje de avance en el total de actividades consideradas dentro del calendario para la aplicación de la Encuesta de percepción nacional ciudadana.</t>
  </si>
  <si>
    <t>Porcentaje de cumplimiento en el compromiso de  elaboración de materiales audiovisuales en los que se difundan valores cívicos.
Mide el grado de cumplimiento en la producción de materiales audiovisuales considerando el total de materiales comprometido en el año.</t>
  </si>
  <si>
    <t>Porcentaje de cumplimiento en el compromiso de elaboración de materiales educativos.
Mide el grado de cumplimiento en la producción de materiales educativos considerando el total de materiales comprometido en el año. Los materiales educativos se entienden como aquellos que complementan las labores de capacitación o que, por su diseño, son por sí mismos un material de aprendizaje para quienes los utilicen.</t>
  </si>
  <si>
    <t>Porcentaje de cumplimiento en el compromiso de elaboración de reportes de impacto en los medios a partir de las comunicaciones  generadas por el Instituto.
Permite saber el porcentaje de cumplimiento en la generación de reportes de impacto de las comunicaciones generadas por el Instituto, de acuerdo con el total de reportes comprometido para el año. Los resportes de impacto son aquellos en los que se muestra, entre otras variables, la cantidad de notas positivas, neutrales o negativas que se han publicado del INAI; la cantidad de boletines institucionales retomados, los medios que publican notas acerca del Instituto.</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</si>
  <si>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</si>
  <si>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Promedio porcentual de cumplimiento de las actividades críticas en materia de comunicación interna, contemplados en el Programa Anual de Trabajo de la DGCSD.
Mide el grado de cumplimiento de las actividades críticas en materia de comunicación  interna planteadas en el Programa Anual de Trabajo de la DGCSD. La comunicación interna es aquella cuyo público objetivo es, principalmente, el personal que labora en la empresa. Las actividades críticas de este indicador son: la aplicación de una encuestas de diagnóstico de medios comunicación interna entre el personal; la ejecución de estrategias específicas de comunicación interna, y la difusión de materiales sobre derechos humanos laborales y responsabilidad social institucional.</t>
  </si>
  <si>
    <t>Porcentaje de cumplimiento de las actividades calendarizadas para la aplicación de la encuesta de diagnóstico de medios de comunicación interna.
Mide el avance logrado con respecto al calendario de actividades propuesto para la aplicación de la encuesta de diagnóstico de medios de comunicación interna. El calendario abarca desde la etapa de diseño del instrumento hasta la de obtención de resultados.</t>
  </si>
  <si>
    <t xml:space="preserve">Porcentaje de cumplimiento en el compromiso de ejecución de estrategias de comunicación interna.
Mide el grado de cumplimiento de las estrategias de comunicación interna considerando el total de actividades de comunicación interna comprometido para el año. Entre las estrategias de comunicación interna se pueden encontrar la elaboración de un órgano de comunicación, la ejecución de materiales de sensibilización ética, un ciclo de reuniones abiertas con las autoridades, la elaboración de una serie de podcasts... </t>
  </si>
  <si>
    <t>Porcentaje de cumplimiento en el compromiso de elaboración materiales de comunicación interna de temas relacionados con derechos humanos laborales y responsabilidad social. 
Mide el grado de cumplimiento en la elaboración de materiales de comunicación interna sobre temas de responsabilidad social y derechos humanos, considerando el total de materiales comprometido para el año.</t>
  </si>
  <si>
    <t>Estratégico-Calidad-Anual</t>
  </si>
  <si>
    <t>Gestión-Eficacia-Trimestral</t>
  </si>
  <si>
    <t>Gestión-Eficacia-Anual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</si>
  <si>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</si>
  <si>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Porcentaje de herramientas de evaluación desarrolladas
Porcentaje de avance de las herramientas desarrolladas respecto de las cuatro dimensiones de la transparencia y el derecho del acceso a la información (IPO, Calidad de la respuesta, Capacidades institucionales de las Unidades de Transparencia, y Cumplimiento de los actos y resoluciones de autoridad del INAI por parte de los Sujetos Obligados)</t>
  </si>
  <si>
    <t>Porcentaje de avance para concluir los Lineamientos Técnicos Generales 
Mide el grado de cumplimiento de las acciones necesarias para generar los Lineamientos Técnicos Generales</t>
  </si>
  <si>
    <t>Porcentaje de observaciones analizada a la propuesta de Lineamientos Técnicos Generales
Mide el porcentaje de las observaciones a los Lineamientos Técnicos Generales que son analizadas por parte del INAI</t>
  </si>
  <si>
    <t>Porcentaje de avance en la generación de los criterios específicos derivados de la Ley Federal de Transparencia
Mide el grado de avance en la redacción de los criterios de obligaciones específicas derivadas de la Ley Federal de Transparencia</t>
  </si>
  <si>
    <t>Porcentaje de avance de los indicadores de las dimensiones de transparencia
Valora el porcentaje de dimensiones a los que se les genera indicador y asigna ponderadores</t>
  </si>
  <si>
    <t>Porcentaje de observaciones analizada a la propuesta de Sistema de Evaluación
Mide el porcentaje de las observaciones formuladas a la propuesta de Sistema de Evaluación Federal que son analizadas por parte del INAI</t>
  </si>
  <si>
    <t xml:space="preserve">Porcentaje de avance del Protocolo de Evaluación 
Mide el porcentaje de avance en el desarrollo del Protocolo para evaluar el desempeño de los Sujetos Obligados en las cuatro dimensiones de la transparencia
 </t>
  </si>
  <si>
    <t>Porcentaje de evaluaciones realizadas
Mide el porcentaje de evaluaciones realizadas respecto del total de sujetos obligados dados de alta en el Padrón de Sujetos Obligados</t>
  </si>
  <si>
    <t>Porcentaje de avance en el desarrollo del Sistema de Información Estadística
Refiere al porcentaje de acciones realizados para desarrollar al Sistema de Información estadística de la transparencia y el DAI</t>
  </si>
  <si>
    <t>Porcentaje de avance en la detección de necesidades de información
Mide el porcentaje de avance en el análisis de necesidades detectadas para la generación de información, respecto del total originalmente identificado</t>
  </si>
  <si>
    <t>Porcentaje de avance en el rediseño de productos estadísticos
Valora el porcentaje de avance en el rediseño de los productos estadísticos que generará la Dirección General de Evaluación</t>
  </si>
  <si>
    <t>Porcentaje de cobertura del Padrón de Sujetos Obligados del ámbito federal 
Mide el porcentaje de sujetos obligados del ámbito federal que están integrados en el padrón de sujetos obligados del ámbito federal</t>
  </si>
  <si>
    <t>Porcentaje de desarrollo del Manuel de Procedimientos para actualizar el Padrón de Sujetos Obligados
Mide el porcentaje de avance de las actividades necesarias para la confección del Manual de Procedimientos para actualizar el Padrón de Sujetos Obligados</t>
  </si>
  <si>
    <t>Gestión-Eficacia-Semestral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</si>
  <si>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</si>
  <si>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Porcentaje de organismos electorales y de partidos políticos adheridos al Portal de Obligaciones de Transparencia
Mide el número de los organismos electorales y de los partidos políticos que cumplen su obligación de transparencia adhiriéndose al sistema Portal de Obligaciones de Transparencia del INAI, con lo cual se garantiza el acceso a la información y el uso de las tecnologías de la información enmarcados en la Ley General de Transparencia</t>
  </si>
  <si>
    <t>Porcentaje de organismos electorales y de partidos políticos adheridos a la plataforma Infomex 3.0
Mide el número de organismos electorales y de partidos políticos que cumplen su obligación de transparencia adhiriéndose al sistema Infomex 3.0, posibilitando con ello la generación, documentación y publicación de la información en Formatos Abiertos y Accesible. Dando pie a facilitar y mejorar los procesos, tareas y avances en la gestión de solicitudes de información y protección de datos personales</t>
  </si>
  <si>
    <t xml:space="preserve">Porcentaje de organismos electorales y de partidos políticos que han cumplido con la homologación de sus estructuras organizativas para el cumplimiento de la Ley General de Transparencia
Mide el grado de cumplimiento de los organismos electorales y los partidos políticos en cuanto a la instalación de sus Unidades de Transparencia (UT) y Comités de Transparencia (CT); ambas, consideradas células básicas que permiten la organización y el acceso a la información mediante procedimientos definidos y estables enmarcados en la Ley General de Transparencia
</t>
  </si>
  <si>
    <t xml:space="preserve">
Porcentaje de proyectos de buenas prácticas implementadas en materia de transparencia proactiva
Mide la puesta en marcha de las buenas prácticas promovidas entre el INAI y los organismos electorales y los partidos políticos para promover mecanismos que facilitan la difusión proactiva de la información de interés. Entre los temas destacan la generación, documentación y publicación de la información en Formatos Abiertos y Accesibles
</t>
  </si>
  <si>
    <t xml:space="preserve">Porcentaje de programas de trabajo específicos implementados para la asesoría técnica y documental
Mide la implementación de los convenios firmados y de las buenas prácticas promovidas entre el INAI y los organismos electorales y los partidos políticos
</t>
  </si>
  <si>
    <t xml:space="preserve">
Porcentaje de convenios generales y específicos firmados
Mide el grado de institucionalidad de los organismos electorales y los partidos políticos ante el INAI para implementar acciones de acompañamiento a fin de acatar lo mandatado por la Ley General de Transparencia
</t>
  </si>
  <si>
    <t xml:space="preserve">Porcentaje de ejecución de actividades de acercamiento con actores clave
Mide el grado de gestión en las actividades de acercamiento de las agendas de transparencia en los organismos electorales y los partidos políticos para para el cumplimiento activo de las obligaciones de transparencia 
</t>
  </si>
  <si>
    <t>Porcentaje de asistencia técnica otorgada a los organismos electorales y los partidos políticos 
Mide la asistencia técnica otorgada de forma permanente por la Dirección General a los organismos electorales y los partidos políticos sobre las dudas, los criterios, los proceso, los tiempos y los procedimientos que de manera frecuente se presentan a la hora de transparentar a sus estructuras y en la interpretación de Ley General de Transparencia y sus lineamientos</t>
  </si>
  <si>
    <t xml:space="preserve">
Porcentaje de asistencia de los Comités y Unidades de Transparencia a eventos que promueven políticas orientadas a la transparencia organizacional
Mide la asistencia permanente de las Unidades y Comités de Transparencia de los organismos electorales y los partidos políticos a los eventos organizados por la Dirección General; eventos que promueven los valores y la cultura organizacional en favor del derecho y ejercicio del acceso a la información, la protección de datos personales, la gestión documental, del gobierno abierto y la transparencia proactiva. Además de fortalecer sus capacidades institucionales a través del intercambio de experiencias en la materia</t>
  </si>
  <si>
    <t>Porcentaje de elaboración de diagnósticos sobre las capacidades institucionales de los organismos electorales y los partidos político
Mide el avance en la elaboración de diagnósticos para cada uno de los organismos electorales y los partidos políticos nacionales. Estos diagnósticos serán el punto de partida para conocer la situación real que guarda el estamento electoral en México frente al reto que implica la operación de la Ley General de Transparencia</t>
  </si>
  <si>
    <t>Estratégico-Eficacia-Semestral</t>
  </si>
  <si>
    <t>Porcentaje de sujetos obligados en cumplimiento.
Mide el porcentaje en que los sujetos obligados cumplen con la normatividad en materia de transparencia, rendición de cuentas y protección de datos personales.     (Dependiendo de la Ley Federal de Transparencia y Acceso a la Información, pero los elementos que aporta la Ley General es una publicidad de la información en paginas web y la entrega de los listados por parte de las entidades que otorguen recursos públicos)</t>
  </si>
  <si>
    <t>Promedio de sujetos obligados beneficiados por el Programa de Acompañamiento.
Mide el número de sujetos obligados a los cuales se difunda el conocimiento, a través de las asesorias, jornadas de sensibilización y entrega de material informativo.</t>
  </si>
  <si>
    <t>Índice de proyectos de buenas prácticas implementados en materia de transparencia.
Medir el número de sindicatos que a través de convenio o de buenas prácticas, logren el cumplimiento de sus obligaciones de transparencia.</t>
  </si>
  <si>
    <t>Porcentaje de sujetos obligados asistentes (Sindicatos y Autoridades Laborales)
Medir la asistencia de sindicatos y autoridades laborales convocadas que asistan a las sensibilización</t>
  </si>
  <si>
    <t>Porcentaje de sujetos obligados asistentes (Personas Fisicas)
Medir la asistencia de personas físicas y entidades que otorguen recursos públicosconvocadas que asistan a las sensibilización</t>
  </si>
  <si>
    <t>Porcentaje de sujetos obligados asistentes (Personas Morales)
Medir la asistencia de personas morales convocadas que asistan a las sensibilización</t>
  </si>
  <si>
    <t>Promedio de la calidad de la asesoría
Medir el nivel de satisfacción de las personas que han recibido asesoria y la utilidad que la misma les representa</t>
  </si>
  <si>
    <t>Porcentaje de la distribución de materiales a los sujetos obligados
Medir el nivel de difusión del material informativo con respecto a transpaencia y rendición de cuentas dirigido a sindicatos,  personas morales y entidades que otorguen recursos públicos.</t>
  </si>
  <si>
    <t>Porcentaje de sujetos obligados que suscriben convenios
Medir la cantidad de sujetos obligados que se adhieren a los convenios de colaborción a través de la firma de los mismos</t>
  </si>
  <si>
    <t>Promedio de calificación obtenida por los sindicatos participantes en la convocatoria "Sindicato Transparente"
Mide el promedio de las calificaciones obtenidas por los sindicatos participantes en en la convocatoria "Sindicato Transparente"</t>
  </si>
  <si>
    <t>Porcentaje de asistencia a eventos con autoridades laborales y/o entidades que otorgan recursos públicos.
Mide la vinculación que se tiene con las autoridades laborales y/o entidades que otorgan recursos públicos, para lograr acuerdos de cooperación y medición de avances</t>
  </si>
  <si>
    <t>Porcentaje de autoridades laborales que participan en la implementación de inspecciones en el trabajo.
Mide el alcance del involucramiento (acercamiento) con autoridades de inspección en el trabajo, con el fin de que estas identifiquen el cumplimiento en cuanto a la protección de datos.</t>
  </si>
  <si>
    <t>Gestión-Calidad-Trimestral</t>
  </si>
  <si>
    <t>Gestión-Calidad-Anual</t>
  </si>
  <si>
    <t xml:space="preserve">Promedio de eficiencia y calidad institucional 
Mide la racionalidad presupuestal, desempeño institucional y enfoque de igualdad de género a través del cumplimiento  de los indicadores de nivel Propósito de la Matriz de Indicadores para Resultados (MIR) de las Unidades Administrativas alineadas al Objetivo Estratégico 4 "Impulsar el desempeño organizacional y promover un modelo institucional de servicio público orientado a resultados con un enfoque de derechos humanos y persepectiva de género". Las UA alineadas a este objetivo son: Dirección General de Asuntos Jurídicos; Dirección General de Comunicación Social y Difusión; Dirección General de Planeación y Desempeño Institucional; Dirección General de Administración y la Contraloría. El objetivo de este indicador es medir la conribución de las UA al cumplimiento de los fines institucionales. </t>
  </si>
  <si>
    <t xml:space="preserve">Porcentaje de asuntos favorables concluidos
Mide los asuntos jurídicos atendidos por la Dirección General que a través de un proceso judicial o administrativo se reconocen como favorables, al resultar la constitucionalidad del acto reclamado (negando el amparo), o bien la validez del acto impugnado (reconocido en el juicio de nulidad). </t>
  </si>
  <si>
    <t>Promedio de días para la atención de asuntos
El indicador mide el tiempo promedio ocupado por la DGAJ para elaborar y presentar la versión definitiva de los productos  de licitación , invitaciones y adjudicaciones.</t>
  </si>
  <si>
    <t xml:space="preserve">Porcentaje de resoluciones obtenidas donde se reconoce la comparecencia del Instituto.
Mide el porcentaje de asuntos donde comparece el Instituto y ello es reconocido en los procesos llevados ante  las autoridades judiciales o administrativas, ya que representan el producto de la atención de la Dirección General a los procedimientos tras haber atendido la comparecencia y haber concluido con una resolución. El  indicador mide solo los asuntos en los que se haya dictado resoluciones inatacables , es decir que ya no pueden ser impugnada por medio alguno, por haber llegado a la última instancia o no haber sido recurrida en tiempo y forma. El Instituto cuenta con la defensa jurídica al comparecer a los asuntos en que fue emplazado y ello es reconocido por la autoridad competente, lo anterior, en pos de salvaguardar de los intereses del Instituto en los asuntos en los que éste sea parte. </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</si>
  <si>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</si>
  <si>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Porcentaje de atención a los asuntos notificados al Instituto por las autoridades judiciales y administrativas.
Mide el porcentaje de atención a los asuntos jurídicos que le son  notificados al Instituto, ya sea por una autoridad judicial o administrativa, para salvaguardar los intereses del INAI y cumplir con las obligaciones legales que le fueron conferidas, hasta comparecer en ellos.</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</si>
  <si>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</si>
  <si>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Gestión-Eficiencia-Anual</t>
  </si>
  <si>
    <t>Gestión-Eficiencia-Semestral</t>
  </si>
  <si>
    <t>--</t>
  </si>
  <si>
    <t xml:space="preserve">Promedio de coordinación efectiva del Sistema Nacional de Transperencia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</si>
  <si>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Promedio porcentual de efectividad de actividades de la DGPAR.
Mide el promedio de cumplimiento de las actividades del los programas de autorregulación y acompañamiento de la DGPAR, en términos porcentuales. Las actividades a las que se hace referencia son principalmente el desarrollo de mecanismos tecnológicos, preventivos y de orientación, entre otros, dirigidos a responsables y titulares de los datos personales, y se clasifican en mecanismos de i) autorregulación, cuando complementan lo previsto por la normativa, ii) facilitación y prevención, cuando ayudan a cumplir con lo previsto por la normativa; y iii) educación cívica, cultura y prevención, cuando orientan a los titulares para el ejercicio de  sus derechos vinculados con su información personal. 
Dichas actividades pretenden promover la autorregulación y poner a  disposición herramientas, guías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</si>
  <si>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 xml:space="preserve">Promedio porcentual de efectividad del programa de autorregulación.
Mide el promedio de cumplimiento de las actividades del programa de autorregulación, en términos porcentuales. Dichas actividades incluyen: i) la operación del Registro de Esquemas de Autorregulación (REA), en el cual se incluirán los esquemas de autorregulación vinculante en materia de protección de datos personales que cumplan con lo dispuesto en los Parámetros de Autorregulación en materia de Protección de Datos Personales y que sean validados o reconocidos por el INAI, a fin de dar publicidad a aquellos responsables del tratamiento de datos personales que estén comprometidos con la protección de los datos personales y que hayan decidido autorregularse para adoptar prácticas que tenga como finalidad elevar los estándares de protección de los datos personales; ii) acciones para impulsar la autorregulación entre los responsables del tratamiento, lo que incluye creación de incentivos específicos, equivalencias de esquemas internacionales; propuestas de esquemas que haga el INAI para trabajar con sujetos obligados de sectores específicos con la finalidad de hacer eficiente la aplicación de la normativa y el ejercicio del derecho a la protección de datos, entre otras acciones. </t>
  </si>
  <si>
    <t>Promedio porcentual de efectividad del programa de acompañamiento y prevención.
Mide el promedio de cumplimiento de las actividades del pograma de acompañamiento y prevención, en términos porcentuales.
Dichas actividades incluyen: i) elaboración de herramientas, manuales, guías, recomendaciones, entre otros materiales; ii) atención de solicitudes de autorización de medidas compensatorias ; iii) promoción del derecho de protección de datos personales y iv) contestación a consultas en materia de las atribuciones de la DGPAR.</t>
  </si>
  <si>
    <t>Porcentaje de esquemas de autorregulación (EA) evaluados
Mide el número de esquemas de autorregulación evaluados (EAE)  respecto de los EA que deben ser evaluados en el trimestre (EAP).</t>
  </si>
  <si>
    <t>Porcentaje de esquemas de autorregulación (EA) reconocidos.
Mide el número de EA reconocidos (EAR)  respecto de EA que deben ser reconocidos en el trimestre (EAN). Dichos EA incluyen entidades de acreditación, organismos de certificación y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t>
  </si>
  <si>
    <t>Porcentaje de actividades realizadas por la DGPAR relacionadas con el impulso de autorregulación.
Mide el número de actividades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a) Desarrollo de la marca del REA (30,000)
b) Promoción de la AR (planeación y organización de eventos) (100,000)
c) Elaboración de formatos para trámites del REA
d) Plataforma informática del REA
e) Premio de Innovación en protección de datos personales (500,000)</t>
  </si>
  <si>
    <t>Porcentaje de actividades realizadas por la DGPAR relacionadas con herramientas y otros instrumentos de facilitación.
Mide el número de actividades realizadas (AR) relacionadas con herramientas y otros instrumentos de facilitación respecto del total de actividades que conforman los proyectos respectivos (AP), las cuales son programadas por la DGPAR. Dichos Proyectos son:
a) Guía para el manejo de incidentes de seguridad.
b) Criterios de seguridad de los datos personales del sector público.
c) Prueba piloto sistema de gestión.
d) Automatización de la guía para cumplir con la LFPDPPP.
e) Generador de AP para el sector público.</t>
  </si>
  <si>
    <t>Porcentaje de solicitudes de autorización de medidas compensatorias atendidas.
Número de solicitudes de autorización de medidas compensatorias atendidas (MCA) respecto de las solicitudes de autorización de medidas compensatorias que deben ser atendidas en el trimestre (MCAT).</t>
  </si>
  <si>
    <t>Porcentaje de actividades realizadas por la DGPAR para promover el derecho de protección de datos personales.
Mide las actividades realizadas (AR)  relacionadas con la promoción del derecho a la protección de datos personales respecto del total de actividades que conforman los proyectos respectivos (AP), las cuales son programadas por la DGPAR. Dichos Proyectos son:
a) Manifiesto ciudadanía digital.
b) Kit robo de identidad.
c) DIPDP 2017.
d) Pleno niños.
e) DIPDP 2016.</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</si>
  <si>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</si>
  <si>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 xml:space="preserve">Promedio de coordinación efectiva del Sistema Nacional de Transperencia
Mide la coordinación del Sistema Nacional de Transparencia a través del cumplimiento promedio de los indicadores de nivel Propósito de la Matriz de Indicadores para Resultados (MIR) de las Unidades Administrativas alineadas al Objetivo Estratégico 3  "Coordinar el Sistema Nacional de Transparencia y de Protección de Datos Personales, para que los órganos garantes establezcan, apliquen y evalúen acciones de acceso a la información pública, protección y debido tratamiento de datos personales". Las UA alineadas a este objetivo son: Dirección General de Tecnologías de la Información; Dirección General de Políticas de Acceso; Dirección General de Vinculación, Coordinación y Colaboración con Entidades Federativas; Direción General Técnica, Seguimiento y Normatividad. El objetivo de este indicador es medir la contribución de las UA al cumplimiento de los fines institucionales. </t>
  </si>
  <si>
    <t>Porcentaje de políticas de acceso que impactan en índices y métricas enfocados a la medición del ejercicio, cumplimiento y garantía del derecho de acceso a la información.
Porcentaje de políticas de acceso desarrolladas en el marco del Sistema Nacional de Transparencia que mejoran la medición del ejercicio, cumplimiento y garantía del derecho de acceso a la información en índices y métricas reconocidas por los integrantes del Sistema. (Los índices y métricas definidas por el Consejo Nacional del Sistema al momento de evaluar acciones relativas a la politica publica transversal de acceso a la información)</t>
  </si>
  <si>
    <t xml:space="preserve">Porcentaje de políticas y acciones desarrolladas por el INAI, los órganos garantes y los sujetos obligados, orientadas a mejorar el ejercicio y garantía del derecho de acceso a la información, que utilizan información y diagnósticos desarrollados por el INAI.
Mide la utilidad de los diagnósticos realizados por el INAI a través de su uso en el diseño de políticas, mediante el registro correspondiente en el rubro definido como "diagnóstico utilizado",  en el registro público nacional de políticas de acceso. 
</t>
  </si>
  <si>
    <t xml:space="preserve">Variación en el total de políticas y acciones registradas y en proceso de implementación en el marco del Sistema Nacional de Transparencia.
Mide la variación en el total de políticas y acciones registradas y en proceso de implementación en el marco del Sistema Nacional de Transparencia. </t>
  </si>
  <si>
    <t>Porcentaje de políticas conforme a lineamientos y /o criterios.
Mide el porcentaje de las políticas incorporadas al catálogo nacional de políticas de acceso que fueron diseñadas, implementadas y evaluadas conforme a los lineamientos y /o  criterios mínimos establecidos por el INAI y el Sistema Nacional de Transparencia. Estos lineamientos y /o criterios están en construcción una vez aprobada la normatividad secundaria. 
(Se sugiere que este año sea anual, en razón por que aun desconocemos si los sujetos obligados utilizarán los líneamientos y criterios).</t>
  </si>
  <si>
    <t>Porcentaje de lineamientos y /o criterios,  para la publicación de información emitidos por el INAI.
Mide el porcentaje de lineamiento y/o criterios  adoptados por los órganos garantes para la publicación de información emitidos por el INAI según sus políticas registradas en el catálogo. 
(Se sugiere que este año sea anual, en razón por que aun desconocemos si los sujetos obligados utilizarán los líneamientos y criterios)</t>
  </si>
  <si>
    <t xml:space="preserve">Porcentaje de herramientas diseñadas o mejoradas que faciliten el ejercicio y la garantía del derecho de acceso a la información.
Este indicador mide el número de herramientas informáticas que permiten mejorar el acceso a la información, que se crearon o mejoraron durante el periodo reportado en comparación con las programadas. </t>
  </si>
  <si>
    <t>Conceptualización, diseño, implementación y mejora de herramientas que faciliten el ejercicio y la garantía del derecho de acceso a la información.
Mide el uso de las herramientas a través del número de consultas únicas al mes. 
Las herramientas son:
1) #Viajes Claros, 
2) Censo,
3) #Mapa DAI, 
4) Catalogo Nacional</t>
  </si>
  <si>
    <t>Promedio de calificaciones sobre experiencia y satisfacción del usuario en relación con el uso las herramientas informáticas, a través de reactivos específicos al respecto.
Mide la calificación promedio de la experiencia y satisfacción del usuario a través de un cuestionario para determinar la facilidad de utilizar las herramientas. 
¿Considera útil este portal?      
¿Encontró lo que buscaba?      
¿Recomendaría visitar el portal?      
¿Le resultó fácil la navegación?      
Sí / no</t>
  </si>
  <si>
    <t xml:space="preserve">Porcentaje de publicación de diagnósticos elaborados o actualizados
Mide el porcentaje de diagnósticos en materia de acceso a la información, elaborados o actualizados, que se hayan publicado en formato digital o impreso, del total de diagnósticos para dicho año. </t>
  </si>
  <si>
    <t xml:space="preserve">Porcentaje de diagnósticos publicados y difundidos por diversos medios, tales como boletines de prensa, banners en páginas de internet, oficios, circulares e inserciones en revistas y periódicos de circulación nacional.
Mide el porcentaje de diagnósticos publicados en materia de acceso a la información,  que son difundidos en los medios de comunicación disponibles, en el año de su publicación.
Se consideran actividades de difusión aquellas que permitan conocer a determinado público la existencia y disponibilidad de un diagnóstico. Ejemplos de actividades de difusión son la emisión de circulares dirigidas a los integrantes del Sistema Nacional de Transparencia u otros destinatarios, emisión de boletines de prensa, difusión en redes y medios sociales, entre otras.
</t>
  </si>
  <si>
    <t xml:space="preserve">Porcentaje de diagnósticos promovidos 
Mide el porcentaje de diagnósticos en materia de acceso a la información promovidos mediante eventos diversos, en el año de su publicación. Se consideran eventos de promoción espacios tales como foros, presentaciones públicas, hackathones, retos públicos, ferias, talleres,  entre otros.
</t>
  </si>
  <si>
    <t>Gestión-Eficacia-Mensual</t>
  </si>
  <si>
    <t>Gestión-Calidad-Mensual</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</si>
  <si>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Fideicomisos; Dirección General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</si>
  <si>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Grado de cumplimiento de las obligaciones de transparencia de los Sujetos Obligados correspondientes
Este indicador es un comparativo entre el promedio de cumplimiento de las obligaciones de transparencia de los Sujetos Obligados que recibieron una acción de acompañamiento o que se les detectó e informó sobre un área de oportunidad y el promedio de cumplimiento de los Sujetos Obligados que no recibieron acciones de acompañamiento ni se les detectó ni informó un área de oportunidad</t>
  </si>
  <si>
    <t>Tasa de variación de los Sujetos Obligados correspondientes con áreas de oportunidad detectadas en las obligaciones de transparencia. 
Este indicador mide la variación semestral de los Sujetos Obligados a los que se les detectó áreas de oportunidad en el cumplimiento de sus obligaciones de transparencia respecto del semestre anterior</t>
  </si>
  <si>
    <t>Tasa de variación de las acciones de acompañamiento llevadas a cabo a los Sujetos Obligados
Este indicador mide la variación semestral en la proporción de acciones de acompañamiento realizadas a los Sujetos Obligados respecto del total de acciones de acompañamiento identificadas</t>
  </si>
  <si>
    <t xml:space="preserve">Porcentaje de cumplimiento del Programa  de Evaluación que define el área pertinente
Este indicador mide el porcentaje de Portales de Transparencia de los Sujetos Obligados correspondientes que se evalúan </t>
  </si>
  <si>
    <t>Porcentaje de Sujetos Obligados a los que se hizo requerimiento para asegurar el cumplimiento de la normatividad respecto a sus Portales de Transparencia
Este indicador mide el porcentaje de Sujetos Obligados a los que se les hizo un requerimiento mediante comunicación oficial para cumplir con sus obligaciones de transparencia en Portales, del total de Sujetos Obligados a los que se les identificó un área de oportunidad en las obligaciones de transparencia respecto a Portales</t>
  </si>
  <si>
    <t>Porcentaje de Sujetos Obligados a los que se hizo requerimientos para asegurar el cumplimiento de sus obligaciones en materia de transparencia distintas a la de Portales de Transparencia
Este indicador mide el porcentaje de Sujetos Obligados a los que se les hizo un requerimiento mediante comunicación oficial para el cumplimiento de sus obligaciones de transparencia que son distintas a las de Portales de Transparencia, respecto del total de Sujetos Obligados a los que se les identificó un área de oportunidad en esas obligaciones</t>
  </si>
  <si>
    <t xml:space="preserve">Porcentaje de denuncias atendidas del total de denuncias  recibidas 
Este indicador mide el porcentaje de denuncias  atendidas del total de denuncias recibidas por la Dirección General </t>
  </si>
  <si>
    <t>Porcentaje de ejecución de acciones con  Sujetos Obligados correspondientes
Mide el porcentaje de acciones realizadas con los Sujetos Obligados, para coadyuvar al cumplimiento de sus obligaciones de transparencia</t>
  </si>
  <si>
    <t xml:space="preserve">Porcentaje de elaboración de estudios para mejorar la accesibilidad de la información pública
Mide el porcentaje de estudios elaborados del total de estudios programados </t>
  </si>
  <si>
    <t>Porcentaje de grupos de opinión  realizados para fomentar la cultura de la transparencia en los Sujetos Obligados correspondientes
Mide el porcentaje de grupos de opinión realizados del total de eventos programados para fomentar la cultura de la transparencia</t>
  </si>
  <si>
    <t>Porcentaje de prácticas exitosas de transparencia promovidas entre los Sujetos Obligados correspondientes
Mide el porcentaje de prácticas exitosas de transparencia promocionadas del total de prácticas exitosas de transparencia identificadas</t>
  </si>
  <si>
    <t>Gestión-Eficiencia-Trimestral</t>
  </si>
  <si>
    <t xml:space="preserve">Promedio de cumplimiento.
Mide el nivel promedio de cumplimiento anual de los indicadores de nivel  Propósito de la Matriz de Indicadores para Resultados (MIR) de las  Unidades Administrativas (UA) alineadas al Objetivo Estratégico 1 "Garantizar el óptimo cumplimiento de los derechos de acceso a la información pública y la protección de datos personales", las cuales son: Dirección General de Evaluación; Dirección General de Normatividad y Consulta; Dirección General de Protección de Derechos y Sanción; Dirección General de Atención al Pleno; Dirección General de Cumplimientos y Responsabilidades. El objetivo de este indicador es medir la contribución de las UA al cumplimiento de los fines institucionales. 
</t>
  </si>
  <si>
    <t>Índice de actividades consultivas y de fortalecimiento conceptual del derecho a la protección de datos personales.
Mide, de manera ponderada, las actividades desarolladas en el servicio de acompañamiento y atención a consultas, así como las actividades desarrolladas dentro del plan de fortalecimiento conceptual del derecho a la protección de datos personales.</t>
  </si>
  <si>
    <t>Índice consultivo y orientación especializada.
Mide el nivel de atención de consultas especializadas, así como la generación de opiniones técnicas y/o evaluaciones de impacto a la protección de datos personales emitidas respecto a tratamientos relevantes.</t>
  </si>
  <si>
    <t>Índice de fortalecimiento normativo.
Mide los instrumentos normativos desarollados y/o actualizados que servirán de insumos para ejercer la facultad normativa del INAI, o bien, al Congreso Federal dentro de un proceso legislativo, así como la identificación y análisis del nivel de conformidad de nuevos instrumentos normativos publicados, o bien, de iniciativas de ley a nivel federal y estatal.</t>
  </si>
  <si>
    <t>Porcentaje de consultas especializadas atendidas.
Mide el nivel de atención de consultas especializadas recibidas.</t>
  </si>
  <si>
    <t>Porcentaje de orientaciones técnicas y/o evaluaciones de impacto a la protección de datos personales emitidas. 
Mide la generación de opiniones técnicas y/o evaluaciones de impacto a la protección de datos personales emitidas respecto de tratamientos relevantes.</t>
  </si>
  <si>
    <t xml:space="preserve">Número de propuestas de instrumentos normativos y/o actualización de los mismos desarrollados.
Mide los instrumentos normativos desarollados y/o actualizados que servirán de insumos para ejercer la facultad normativa del INAI, o bien, al Congreso Federal dentro de un proceso legislativo. </t>
  </si>
  <si>
    <t>Número de instrumentos normativos y/o iniciativas que involucran el tratamiento de datos personales analizadas.  
Mide la elaboración de reportes con base en el seguimiento y análisis de nuevos instrumentos normativos publicados, o bien, de inciativas de ley a nivel federal y estatal.</t>
  </si>
  <si>
    <t>Promedio de cumplimiento de promoción, vinculación y  capacitación con las entidades federativas y municipios
Mide el promedio de los porcentajes de cumplimiento del Programa permanente de promoción y vinculación con las entidades federativas y los municipios (componente 1) y el Programa permanente de capacitación a los servidores públicos en las entidades federativas y municipios (componente 2)</t>
  </si>
  <si>
    <t>Porcentaje del cumplimiento de promoción y vinculación con  entidades federativas y los municipios.
Mide el porcentaje del cumplimiento de las actividades del programa permanente de promoción y vinculación con las entidades federativas y los municipios en coordinación con  el Consejo Nacional de Transparencia</t>
  </si>
  <si>
    <t>Porcentaje del cumplimiento de vinculación y capacitación a entidades federativas y los municipios.
Mide el porcentaje del cumplimiento de las actividades de organización del programa permanente de vinculación y capacitación a los servidores públicos de las entidades federativas y los municipios en coordinación con el Consejo Nacional de Transparencia</t>
  </si>
  <si>
    <t>Número de eventos de promoción en materia de transparencia, acceso a la información, protección de datos y gestión documental y en las entidades federativas
Mide la sumatoria de eventos realizados de promoción en materia de transparencia, acceso a la información, protección de datos y gestión documental  en las entidades federativas</t>
  </si>
  <si>
    <t>Número de foros de consulta y mesas de diálogo  con actores relevantes 
Mide la sumatoria  de foros de consulta, mesas de diálogo y reuniones de trabajo con actores relevantes para coadyuvar en la elaboración y ejecución del Programa Nacional de Transparencia</t>
  </si>
  <si>
    <t>Porcentaje de atención a reuniones y eventos convcados en las entidades federativas
Mide el porcentaje de atención a reuniones y eventos convocados en las entidades federativas</t>
  </si>
  <si>
    <t>Porcentaje de Convenios de Colaboración firmados
Mide el porcentaje de Convenios de Colaboración firmados con las Entidades Federativas y los Municipios para el desarrollo de las acciones relativas a la política pública transversal en la materia</t>
  </si>
  <si>
    <t>Número de proyectos de promoción  implementados en coordinación con las Entidades Federativas y el Sistema Nacional de Transparencia
Mide lel porcentaje de proyectos de promoción en materia de transparencia, acceso a la información y protección de datos implementados en coordinación con el Consejo Nacional de Transparencia</t>
  </si>
  <si>
    <t>Porcentaje de asesorias, consultorias y reuniones de trabajo realizadas para la armonización de leyes de las entidades federativas
Mide el porcentaje de asesorías, consultorías y reuniones de trabajo realizadas para la armonización legislativa en las entidades federeativas</t>
  </si>
  <si>
    <t>Numero de eventos conmemorativos del Día Internacional de Protección de Datos Personales en el país
Mide la sumatoria de eventos de promoción organizados en conmemoración al Día Internacional de Protección de Datos Personales en el país</t>
  </si>
  <si>
    <t>Número de talleres regionales  organizados en materia de transparencia y acceso a la información en las entidades federativas
Mide la sumatoria de talleres regionales  organizados en materia de transparencia y acceso a la información en las entidades federativas</t>
  </si>
  <si>
    <t>Número de talleres presenciales organizados en materia de transparencia y acceso a la información pública en las entidades federativas
Mide la sumatoria de talleres presenciales organizados en materia de transparencia  y acceso a la información pública en las entidades federativas</t>
  </si>
  <si>
    <t>Número de talleres presenciales organizados en materia de protección de datos personales en las entidades federativas
Mide la sumatoria de talleres presenciales organizados en materia de protección de datos personales en las entidades federativas</t>
  </si>
  <si>
    <t>Número de talleres presenciales coordinados con el AGN, la ASF o el INEGI en las entidades federativas
Mide la sumatoria de talleres presenciales realizados en coordinación con AGN, ASF y el INEGI en las entidades federativas</t>
  </si>
  <si>
    <t xml:space="preserve">Número de talleres presenciales organizados en el uso de la Plataforma Nacional de Transparencia a las entidades federativas
Mide la sumatoria de talleres presenciales realizados en el uso de la Plataforma Nacional de Transparencia a las entidades federativas
</t>
  </si>
  <si>
    <t xml:space="preserve">Porcentaje de cumplimiento de disposiciones en materia de acceso a la información pública y la protección de datos personales por parte del Poder Legislativo y del Poder Judicial.
Mide el porcentaje de cumplimiento promedio de las disposiciones en la materia por parte de los sujetos obligados de los Poderes Legislativo y Judicial </t>
  </si>
  <si>
    <t xml:space="preserve">Porcentaje de avance del programa PoderEs por la Transparencia
Mide el porcentaje de avance en las actividades programadas para el programaPoderEs por la Transparencia </t>
  </si>
  <si>
    <t xml:space="preserve">Porcentaje de creación de programas institucionales que trasciendan los períodos administrativos y de funciones
Mide el porcentaje de sujetos obligados en cuestión que llevan a cabo programas institucionales en materia de transparencia que vayan más allá del periodo de gestión (trianual, sexenal, etc.) con el fin de generar estabilidad y continuidad en los avances y compromisos institucionales con la transparencia. </t>
  </si>
  <si>
    <t>Porcentaje de incorporación a la Plataforma Nacional de Transparencia.
Mide el porcentaje de sujetos obligados en cuestión que se incorporan a la Plataforma Nacional de Transparencia</t>
  </si>
  <si>
    <t>Porcentaje de asistencia por evento o reunión en la materia al que sea comisionado uno o más servidores públicos de la DGEPLJ.
Mide el porcentaje de asistencia por evento o reunión en la materia al que sea comisionado uno o varios servidores públicos de la DGEPLJ</t>
  </si>
  <si>
    <t>Número de Reuniones Bilaterales de alto nivel.
Mide el número de reuniones bilaterales de alto nivel programadas entre los titulares o representantes de alto nivel de los sujetos obligados por cada uno de los dos poderes en cuestión y los titulares del INAI.</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</si>
  <si>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Mide el porcentaje de asistencia a las sesiones de las Comisiones/Comités a los que la DGEPLJ sea invitada</t>
  </si>
  <si>
    <t>Porcentaje de sujetos obligados de los poderes en cuesstión con Embajadores por la Transparencia designados.
Mide el porcentaje de sujetos obligados con Embajadores por la Transparencia designados</t>
  </si>
  <si>
    <t>Número de Diálogos Interinstitucionales por la Transparencia.
Mide el número de Diálogos Interinstitucionales entre los Titulares de los sujetos obligados de los poderes legislativo y judicial en el marco de PoderEs por la Transparencia</t>
  </si>
  <si>
    <t>Porcentaje de avance en la Jornada Ciudadana por la Transparencia.
Mide el porcentaje de avance en las actividades programadas para la Jornada Ciudadana por la Transparencia.</t>
  </si>
  <si>
    <t>Número de talleres de sensibilización en materia de transparencia, rendición de cuentas y memoria institucional impartidos a tomadores de decisión, implementadores y servidores públicos de cada sujeto obligado de los Poderes Legislativo y Judicial.
Mide el número de talleres de sensibilización impartidos</t>
  </si>
  <si>
    <t>Porcentaje de solicitudes de asesoría en materia de Memoria Institucional atendidas
Mide el porcentaje de solicitudes de asesorías atendidas con respecto a las solicitadas</t>
  </si>
  <si>
    <t>Porcentaje de solicitudes de asesoría en materia de POT e INFOMEX atendidas.
Mide el porcentaje de solicitudes de asesorías atendidas con respecto a las solicitadas</t>
  </si>
  <si>
    <t>Porcentaje de solicitudes de asesoría en materia de implementación de la Plataforma Nacional de Transparencia atendidas.
Mide el porcentaje de solicitudes de asesorías atendidas con respecto a las solicitadas</t>
  </si>
  <si>
    <t xml:space="preserve">Promedio de Acceso y conocimiento de los derechos de acceso a la información y protección de datos personales. 
Mide el grado de conocimiento de la población para el ejercicio de los derechos de acceso a la información y protección de datos personales, así como el grado de penetración de las capacidades institucionales en sujetos obligados, que contribuyen al ejercicio de los derechos a través del cumplimiento promedio de los indicadores de nivel Propósito de la Matriz de Indicadores para Resultados (MIR) de las Unidades Administrativas (UA) alineadas al objetivo estratégico 2  "Promover el pleno ejercicio de los derechos de acceso a la información pública y de protección de datos personales, así como la transparencia y apertura de las instituciones públicas". Las UA alineadas a este objetivo son: Dirección General de Asuntos Internacionales; Dirección General de Gestión de la Información y Estudios; Dirección General de Capacitación; Dirección General de Promoción y Vinculación con la Sociedad; Dirección General de Gobierno Abierto y Transparencia; Dirección General de Enlace con Autoridades Laborales, Sindicatos, Personas Físicas y Morales; Dirección General de Enlace con Organismos Electorales y Partidos Políticos; Dirección General de Enlace con Organismos Públicos Autónomos, Empresas Paraestatales, Entidades Financieras, Fondos y Fideicomismos; Dirección Genreral de Enlace con Sujetos de los Poderes Legislativo y Judicial; Dirección General de Enlace con Sujetos Obligados de la Administración Pública Centralizada; Dirección General de Prevención y Autorregulación. El objetivo de este indicador es medir la contribución de las UA al cumplimiento de los fines institucionales. 
</t>
  </si>
  <si>
    <t>Índice de aplicación de la política nacional de gobierno abierto y transparencia proactiva
Mide el nivel de cobertura de las políticas nacionales de gobierno abierto y de transparencia proactiva en el Sistema Nacional de Transparencia (SNT) y el nivel de calidad de los proyectos de gobierno abierto y transparencia proactiva desarrollados.
El indicador está integrado por un porcentaje de cobertura y un promedio de calidad de los ejercicios desarrollados. Actualmente se parte de un universo de 374 sujetos obligados y órganos garantes, que pertenecen a las dependencias y entidades de la Administración Pública Federal y a una muestra de 128 instituciones de las 31 entidades federativas y el Distrito Federal; sin embargo, en el momento en que se cuente con un censo de órganos garantes y sujetos obligados del Sistema Nacional de Transparencia, ésta cifra deberá modificarse para contemplar un universo más amplio.  
De acuerdo a la estrategia de cobertura  para la implementación de los modelos de Gobierno Abierto y de Transparencia Proactiva en el marco del SNT, durante 2016 se trabajará con 15 dependencias y entidades de la Administración Pública Federal y con 84 instituciones de 21 entidades federativas. La medición de calidad se realizará con apego a los atributos que establezcan los modelos de gobierno abierto y transparencia proactiva en una escala que va del 0 al 1 en aquellos ejercicios de la estrategia de cobertura para medir que cada una de las acciones realizadas cumplan con los atributos de los modelos.</t>
  </si>
  <si>
    <t>Porcentaje de instituciones con acciones implementadas de la Política Nacional de Gobierno Abierto
Mide el nivel de avance de las instituciones  en las acciones de la Política Nacional de Gobierno Abierto.
Se entenderá como instituciones con acciones en materia de Gobierno Abierto aquellos sujetos obligados u órganos garantes que realicen al menos una de las siguientes: la instalación de un secretariado técnico, la publicación de un plan de acción y el desarrollo de un portal web para el seguimiento del plan de acción.
Este es un indicador estratégico de eficacia que refleja la cobertura de la Política Nacional de Gobierno Abierto.
Se entenderá por estrategia de cobertura a los sujetos obligados u órganos garantes con los que se planea trabajar en el año.</t>
  </si>
  <si>
    <t>Porcentaje de instituciones con acciones implementadas de la Política Nacional de Transparencia Proactiva
Mide el nivel de avance de las instituciones  en las acciones de la Política Nacional de Transparencia Proactiva.
Se entenderá como instituciones con acciones en materia de Transparencia Proactiva aquellos sujetos obligados u órganos garantes que establezcan y/o cumplan un compromiso en materia de generación de conocimiento público útil.
Este es un indicador estratégico de eficacia que refleja la cobertura de la Política Nacional de Transparencia Proactiva.
Se entenderá por estrategia de cobertura a los sujetos obligados u órganos garantes con los que se planea trabajar en el año.
Un compromiso en materia de conocimiento público se refiere al acuerdo de publicar información socialmente útil o relevante de forma proactiva como parte de los planes de acción de los ejercicios de gobierno abierto.</t>
  </si>
  <si>
    <t xml:space="preserve">Porcentaje de acciones de sensibilización de gobierno abierto realizadas
Mide el avance de las pláticas de sensibilización realizadas sobre la Política Nacional de Gobierno Abierto y/o proyectos de gobierno abierto.
</t>
  </si>
  <si>
    <t>Porcentaje de consultas de gobierno abierto atendidas
Mide el nivel de atención a las consultas recibidas de sujetos obligados, órganos garantes y sociedad civil en materia de la Política Nacional de Gobierno Abierto y/o proyectos de gobierno abierto.</t>
  </si>
  <si>
    <t>Porcentaje de acciones verificadas en proyectos de gobierno abierto
Mide la verificación del cumplimiento de acciones en los proyectos de gobierno abierto.
Por acción se entiende la instalación de un secretariado técnico, la publicación de un plan de acción e integrar su información en un portal web para el seguimiento del plan de acción.</t>
  </si>
  <si>
    <t xml:space="preserve">Porcentaje de avance en el cumplimiento de los compromisos en los proyectos en materia de gobierno abierto
Mide el avance en el cumplimiento de compromisos en los proyectos de gobierno abierto.
Se programa realizar reportes semestrales de los planes de acción que en su caso incluirán las recomendaciones emitidas.
Un proyecto de gobierno abierto se refiere al ejercicio entre autoridades, órganos garantes y sociedad civil para la resolución de problemas públicos. </t>
  </si>
  <si>
    <t>Porcentaje de acciones realizadas en el marco de la participación del INAI en la Alianza para el Gobierno Abierto.
Mide la realización de actividades de participación del INAI en la Alianza para el Gobierno Abierto.
Por acción se debe entender: Preparación de materiales, asistencia, comunicaciones y actividades de seguimiento.</t>
  </si>
  <si>
    <t xml:space="preserve">Porcentaje de acciones de sensibilización de transparencia proactiva realizadas
Mide el avance de los pláticas de sensibilización realizados sobre la Política Nacional de Transparencia Proactiva y/o proyectos de conocimiento público. </t>
  </si>
  <si>
    <t>Porcentaje de consultas de transparencia proactiva atendidas
Mide el nivel de atención a las consultas recibidas de sujetos obligados, órganos garantes y sociedad civil en materia de la Política Nacional de Transparencia Proactiva y/o proyectos de conocimiento público.</t>
  </si>
  <si>
    <t>Porcentaje de compromiso en materia de conocimiento público verificadas en proyectos de gobierno abierto
Mide el establecimiento de compromisos de conocimiento público en los planes de acción de los proyectos de gobierno abierto iniciados en el año.
Un proyecto de gobierno abierto se refiere al ejercicio entre autoridades, órganos garantes y sociedad civil para la resolución de problemas públicos.
Un compromiso en materia de conocimiento público se refiere al acuerdo de publicar información socialmente útil o relevante de forma proactiva como parte de los planes de acción de los ejercicios de gobierno abierto.</t>
  </si>
  <si>
    <t>Porcentaje de cumplimiento de publicación de información de calidad y en formatos abiertos en los proyectos de gobierno abierto
Mide el avance en la publicación de información de calidad y uso de formatos abiertos en los proyectos de gobierno abierto.
Se programa realizar reportes semestrales de los planes de acción que en su caso incluirán las recomendaciones emitidas sobre dichas materias.</t>
  </si>
  <si>
    <t>Porcentaje de acciones realizadas en proyectos de conocimiento público
Mide el nivel de ejecución de los proyectos de conocimiento público. Por acción debe entenderse, las actividades de diseño, integración, publicación, actualización de contenidos y su promoción en foros.
Un proyecto de conocimiento público, se refiere al ejercicio de procesar y divulgar información relevante o socialmente útil de forma proactiva por parte de las autoridades u órganos garantes, en el que también pueden participar otros actores como la sociedad civil.</t>
  </si>
  <si>
    <t>Porcentaje de acciones realizadas en el marco de la participación del INAI en órganos colegiados en materia datos abiertos, información gubernamental y transparencia.
Mide la realización de actividades de participación del INAI en distintos órganos colegiados en materia de datos abiertos, información gubernamental y transparencia.
Por acción se debe entender: Preparación de materiales, comunicaciones, asistencia y actividades de seguimiento.</t>
  </si>
  <si>
    <t>Porcentaje de procedimientos de investigación iniciados que concluyen en verificación.
Este indicador permite valorar aquellas investigaciones que concluyen en un procedimiento de verificación respecto del total de procedimientos de investigación iniciados, expresado en porcentaje.</t>
  </si>
  <si>
    <t>Porcentaje de procedimientos de verificación concluidos que se envían a la Dirección General de Protección de Derechos y Sanción (DGPDS).
Este indicador permite valorar los procedimientos de verificaciones concluidos respecto que pudiesen terminar en posible sanción, expresado en porcentaje.</t>
  </si>
  <si>
    <t xml:space="preserve">Porcentaje de procedimientos de investigación iniciados, por sector privado.
Este indicador muestra en porcentaje el número de procedimientos de investigación iniciados a instituciones del sector privado, respecto del total de procedimientos de investigación iniciados.
</t>
  </si>
  <si>
    <t>Porcentaje de procedimiento de verificación que se concluyen en 100 días hábiles o menos.
Este indicador permite conocer el número de procedimiento de verificación que se concluyen en 100 días hábiles o menos.</t>
  </si>
  <si>
    <t>Porcentaje de denuncias admitidas.
Este indicador permite conocer el número de denuncias que cumplen con los requisitos establecidos por la LFPDPPP para su admisión respecto del total de denuncias recibidas, expresado en porcentaje.</t>
  </si>
  <si>
    <t>Porcentaje de investigaciones concluidas.
Este indicador muestra en porcentaje, el número de investigaciones concluidas respecto de las investigaciones iniciadas.</t>
  </si>
  <si>
    <t>Porcentaje de actualización del Portal de Obligaciones de Transparencia por parte de los sujetos obligados de la Administración Pública Centralizada.
Mide el  promedio de los sujetos obligados de la Administración Pública Centralizada que cumplen su obligación de actualizar su Portal de Obligaciones de Transparencia.</t>
  </si>
  <si>
    <t xml:space="preserve">Porcentaje de los sujetos obligados de la Administración Pública Centralizada que cumplieron con la homologación de sus estructuras orgánicas para el cumplimiento de la Ley General de Transparencia.
Mide el promedio de cumplimiento de los sujetos obligados de la Administración Pública Centralizada en cuanto a la instalación de sus Unidades de Transparencia (UT) y Comités de Transparencia (CT); ambas, consideradas células básicas que permiten la organización y el acceso a la información mediante procedimientos definidos y estables enmarcados en la Ley General de Transparencia.
</t>
  </si>
  <si>
    <t xml:space="preserve">Índice de acompañamiento a los sujetos obligados de la Administración Pública Centralizada, en materia de acceso a la información y protección de datos personales.
Mide el índice en que las actividades de acompañamiento y ejecución de programas específicos de trabajo especializados en materia de acceso a la información y protección de datos personales se llevan a cabo conforme a lo programado. 
</t>
  </si>
  <si>
    <t>Porcentaje de programas de trabajo específicos implementados para la asesoría técnica y documental
Mide el porcentaje de programas de trabajo específicos e implementados para la asesoría técnica y documental de los sujetos obligados, respecto del número total de sujetos obligados de la Administración Pública Centralizada.</t>
  </si>
  <si>
    <t xml:space="preserve">
Porcentaje de convenios generales y específicos firmados
Mide el porcentaje de convenios generales y específicos firmados entre los sujetos obligados de la Administración Pública Centralizada y el INAI, a fin de acatar el mandato de la Ley General de Transparencia. 
</t>
  </si>
  <si>
    <t>Porcentaje de asistencia técnica otorgada a los sujetos obligados de la Administración Pública Centralizada  
Mide la asistencia técnica otorgada de forma permanente por la Dirección General a los sujetos obligados de la Administración Pública Centralizada sobre las dudas, los criterios, los proceso, los tiempos y los procedimientos que de manera frecuente se presentan a la hora de transparentar a sus estructuras y en la interpretación de Ley General de Transparencia y sus lineamientos</t>
  </si>
  <si>
    <t xml:space="preserve">
Porcentaje de asistencia de los Comités y Unidades de Transparencia a eventos que promueven políticas orientadas a la transparencia organizacional
Mide el porcentaje de la asistencia permanente de las Unidades y Comités de Transparencia de los sujetos obligados de la Administración Pública Centralizada a los eventos organizados por la Dirección General; eventos que promueven los valores y la cultura organizacional en favor del derecho y ejercicio del acceso a la información y la protección de datos personales, del gobierno abierto y la transparencia proactiva. Además de fortalecer sus capacidades institucionales a través del intercambio de experiencias en la materia</t>
  </si>
  <si>
    <t>Porcentaje de sujetos obligados del segmento adheridos a la plataforma electrónica implementada para atender las solicitudes de información.
Mide el porcentaje de sujetos obligados de la Administración Pública Centralizada que cumplen su obligación de transparencia adhiriéndose a la plataforma electrónica implementada para atender las solicitudes de información,  posibilitando con ello la generación, documentación y publicación de la información en Formatos Abiertos y Accesibles, dando pie a facilitar y mejorar los procesos, tareas y avances en la gestión de solicitudes de información y protección de datos personales.</t>
  </si>
  <si>
    <t>Índice de la aplicación estandarizada de los lineamientos normativos y políticas del SNT por parte de sus integrantes.
Mide el nivel promedio de aplicación  de los lineamientos normativos y políticas del SNT por parte de sus integrantes, penalizado con una medición de la variabilidad que existe entre las calificaciones obtenidas por los integrantes del SNT.</t>
  </si>
  <si>
    <t xml:space="preserve">Porcentaje de cobertura normativa en materias prioritarias para el funcionamiento del SNT.
Mide el porcentaje de cobertura de las materias prioritarias para el funcionamiento del  SNT comprendidas por los lineamientos normativos.   
</t>
  </si>
  <si>
    <t>Porcentaje de cumplimiento del PNT.
Mide el porcentaje del cumplimiento de las líneas de acción del PNT. 
.</t>
  </si>
  <si>
    <t>Porcentaje de acuerdos turnados por el Consejo Nacional a las instancias del SNT cumplidos.
Mide el porcentaje de cumplimiento de los acuerdos turnados por el Consejo Nacional en el marco del SNT.</t>
  </si>
  <si>
    <t xml:space="preserve">Porcentaje de propuestas de instrumentos normativos  documentadas y listas para su análisis.
Mide el avance en la documentación y turno de las propuestas recibidas de instrumentos normativos  para posterior análisis en el SNT </t>
  </si>
  <si>
    <t>Porcentaje de lineamientos dictaminados respecto del total.
Mide el avance en la dictaminación de instrumentos normativos en los órganos colegiados del SNT de las propuestas analizadas.</t>
  </si>
  <si>
    <t>Porcentaje de instrumentos normativos publicados.
Mide el porcentaje de publicación de los instrumentos normativos aprobados por el Consejo Nacional del SNT.</t>
  </si>
  <si>
    <t>Porcentaje de instrumentos de política pública para el PNT analizados para su integración.
Mide el avance en el análisis de los contenidos de política pública recibidos.</t>
  </si>
  <si>
    <t xml:space="preserve">Porcentaje de acciones sobre la operación del PNT revisadas.
Mide el porcentaje de revisión de las acciones sobre la operación del PNT.   </t>
  </si>
  <si>
    <t>Porcentaje de acuerdos que cuentan con estrategia de cumplimiento.
Mide el porcentaje de acuerdos del Consejo Nacional que cuentan con una estrategia de cumplimiento desarrollada.</t>
  </si>
  <si>
    <t xml:space="preserve">Porcentaje de acuerdos del Consejo Nacional con acciones de verificación.
Mide el avance programático en la verificación de los  acuerdos del Consejo Nacional. </t>
  </si>
  <si>
    <t>Porcentaje de informes elaborados sobre el SNT.
Mide el avance programático en la elaboración de los informes semestrales del SNT y del informe anual que se presenta al Senado de la República.</t>
  </si>
  <si>
    <t xml:space="preserve">Promedio de coordinación efectiva del Sistema Nacional de Transparencia
Mide la coordinación del Sistema Nacional de Transparencia a través del cumplimiento promedio de los indicadores de nivel Propósito de la Matriz de Indicadores para Resultados (MIR) de las Unidades Administrativas alineadas al Objetivo Estratégico 3  "Coordinar el Sistema Nacional de Transparencia y de Protección de Datos Personales, para que los órganos garantes establezcan, apliquen y evalúen acciones de acceso a la información pública, protección y debido tratamiento de datos personales". Las UA alineadas a este objetivo son: Dirección General de Tecnologías de la Información; Dirección General de Políticas de Acceso; Dirección General de Vinculación, Coordinación y Colaboración con Entidades Federativas; Dirección General Técnica, Seguimiento y Normatividad. El objetivo de este indicador es medir la contribución de las UA al cumplimiento de los fines institucionales. </t>
  </si>
  <si>
    <t>Índice de efectividad en la entrega de herramientas y servicios para el Sistema Nacional de Transparencia y de Datos Personales
Mide la efectividad en la entrega de herramientas y servicios para el Sistema Nacional de Transparencia y de Datos Personales, que hayan sido solicitados por la alta dirección y las áreas sustantivas del Instituto  y que hayan sido autorizados para su ejecución</t>
  </si>
  <si>
    <t>Porcentaje de nuevos sistemas para el Instituto implementados 
Mide el avance en el desarrollo  de nuevos sistemas que hayan sido solicitados por la alta dirección y las áreas sustantivas del Instituto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</si>
  <si>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</si>
  <si>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</si>
  <si>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</si>
  <si>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 aplicativos atendidos
Mide la atención del soporte a los usuarios de los aplicativos del Instituto que se encuentran en operación</t>
  </si>
  <si>
    <t>Porcentaje de Publicaciones
Mide el porcentaje de cumplimiento en publicaciones de tips en cuanto a buenas practicas de TIC (uso de TIC y Seguridad)</t>
  </si>
  <si>
    <t>Porcentaje de usuarios con servicios de TIC completos
Mide la  atención de requerimientos de usuarios en materia de TIC</t>
  </si>
  <si>
    <t>Porcentaje de servicios de la mesa de servicios atendidos mediante el nivel de servicio establecido SLA no mayor a 4 hrs.
Mide la atención y la entrega del servicio para el usuario en un tiempo no mayor a 4 hrs.</t>
  </si>
  <si>
    <t xml:space="preserve">Mide la atención a solicitudes en materia de PENTEST para robustecer la seguridad en os micrositios salvaguardando la integridad, disponibilidad y confidencialidad.
= (Solicitudes Resueltas / número de solicitudes totales) x 100
Se denomina "PENTEST" al ataque controlado a un sistema informático con la intención de encontrar las debilidades de seguridad y todo lo que podría tener acceso a ella, su funcionalidad y datos. Es importante medirlo para salvaguardar la integridad, disponibilidad y confidencialidad de los sistemas ante ataques cibernéticos. </t>
  </si>
  <si>
    <t>Mide la atención de solicitudes de soporte a malware
= (Solicitudes Resueltas / número de solicitudes totales) x 100
Se denomina "Malware" al software malicioso o malintencionado, que tiene como objetivo infiltrarse o dañar una computadora o sistema de información sin el consentimiento de su propietario, se propone su medición para garantizar la disponibilidad del equipo de cómputo y la operación diaria del usuario final.</t>
  </si>
  <si>
    <t>Porcentaje de requerimientos de los sistemas del instituto implementados
Mide la implementación de nuevos requerimientos de funcionalidad sistemas que ya se encuentran operando en el Instituto, que hayan sido solicitados por la alta dirección y las áreas sustantivas del Instituto  y que hayan sido autorizados para su ejecución</t>
  </si>
  <si>
    <t>Porcentaje de personas que conocen y ejercen los derechos
El indicador permite conocer el porcentaje de personas que conocen derechos de acceso a la información y protección de datos a través de las actividades ejecutadas, respecto al total de la población de los segmentos atendidos en el territorio mexicano.</t>
  </si>
  <si>
    <t>Porcentaje de cumplimiento del Programa de Vinculación con la Sociedad implementado
El indicador permite conocer el grado de cumplimiento de los indicadores del nivel actividad alineados al Programa de Vinculación con la Sociedad.</t>
  </si>
  <si>
    <t>índice de Promoción con la Sociedad 
El índice mide el cumplimiento de las metas establecidas para cada una de las actividades de promoción definidas en el nivel de actividad de esta matriz y los agrupa en una suma ponderada con la finalidad de evaluar el desempeño de la Promoción de los derechos de acceso a la información y de protección de datos personales.</t>
  </si>
  <si>
    <t xml:space="preserve">Promedio de Satisfacción Ciudadana
El método de cálculo no corresponde a un índice, sino a un promedio
Mide el porcentaje de personas satisfechas con la asesoría y orientación brindada por el CAS </t>
  </si>
  <si>
    <t>Porcentaje de avance de instalación de juegos interactivos en museos
Indica en términos relativos la instalación de juegos interactivos respecto de la meta considerada en 2016.</t>
  </si>
  <si>
    <t>Índice de Usabilidad de Juegos Interactivos
El indicador mide el número de usuarios que interactuaron con la plataforma en el año, considerando el total de visitantes al museo</t>
  </si>
  <si>
    <t>Índice de Participación en Certamenes INAI
Calcula el porcentaje de variación del número de participaciones registradas en los certámenes en el año, respecto al número de participaciones registradas en el año inmediato anterior.</t>
  </si>
  <si>
    <t>Promedio de satisfacción de los mecanismos de diálogo.
Este indicador permite conocer el promedio de la percepción del nivel de satisfacción de los participantes en los mecanismos de diálogo realizados.</t>
  </si>
  <si>
    <t xml:space="preserve">Porcentaje del número de personas beneficiadas en los proyectos ejecutados.
El indicador permite conocer el porcentaje de personas beneficiadas con los proyectos ejecutados repecto al ejercicio inmediato anterior.  </t>
  </si>
  <si>
    <t>Índice de Participación en la SNT
El indicador mide el número de asistentes que acudieron a la SNT en el año 2016, respecto al total de participantes que acudieron en 2014</t>
  </si>
  <si>
    <t xml:space="preserve">Indicador de satisfacción de la SNT
El indicador mide el promedio de satisfacción de los asistentes sobre las actividades de la Semana Nacional de la Transparencia </t>
  </si>
  <si>
    <t>Porcentaje de Participación Institucional en Eventos de Promoción
Representación proporcional de los eventos en los que participó el INAI en 2016 respecto a los que participó en 2015.</t>
  </si>
  <si>
    <t>Tasa de variaciòn de Producción Institucional de Eventos de Promoción
Representación proporcional de las fiestas que produjo el INAI en 2016 respecto a las que produjo en 2015.</t>
  </si>
  <si>
    <t>Índice de Producción Editorial
El índice permite conocer el porcentaje de avance en la producción editorial del acceso a la información y protección de datos personales respecto al año inmediato anterior.</t>
  </si>
  <si>
    <t>Índice de Promoción Institucional
El índice permite conocer el porcentaje de avance en la promoción institucional del acceso a la información y protección de datos personales lograda a través de la ampliación de la red de promotores</t>
  </si>
  <si>
    <t>Promedio de la percepción de la calidad del servicio.
El indicador mide el nivel promedio de satisfacción de las personas que han recibido asesoría y orientación en una escala del 1 al 10</t>
  </si>
  <si>
    <t>Índice de Sensibilización
El índice permite conocer el porcentaje de avance en la sensibilización del acceso a la información y protección de datos personales lograda a través de las acciones de colaboración con OSC's, en los talleres de educación cívica en materia de acceso a la información y protección de datos personales.</t>
  </si>
  <si>
    <t>Estratégico-Calidad-Semestral</t>
  </si>
  <si>
    <t>Estratégico-Eficacia-Trimestral</t>
  </si>
  <si>
    <t>Estratégico-Calidad-Trimestral</t>
  </si>
  <si>
    <t>Estratégico-Eficiencia-Trimestral</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</si>
  <si>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</si>
  <si>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</si>
  <si>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</si>
  <si>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procedimientos conciliados.
Mide el porcentaje de solicitudes de protección de derechos concluidas mediante conciliación.</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</si>
  <si>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</si>
  <si>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</si>
  <si>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NIVEL: PROPÓSITO</t>
  </si>
  <si>
    <t>Promedio de servicios brindados con criterios de calidad.
Mide el nivel de calidad de los servicios proporcionados por la DGA: movimientos de personal, remuneraciones, servicio social, prácticas profesionales, procedimientos de contratación de bienes y/o servicios, emisión de boletos de avión, mensajería, entrega de papelería, solicitud de vehículos institucionales, pago a proveedores, solicitud de viáticos, comprobación de viáticos y pasajes, así como solicitudes de adecuaciones presupuestales.</t>
  </si>
  <si>
    <t>(Número de quejas y denuncias concluídas/número de quejas y denuncias en trámite) x 100</t>
  </si>
  <si>
    <t>(Avance real/avance programado) x 100</t>
  </si>
  <si>
    <t>Porcentaje de requerimientos presentados en tiempo.
Mide el porcentaje de  requerimientos que  presentan las unidades administrativas dentro de los plazos establecidos de acuerdo a la normatividad aplicable, lineamientos, procedimientos o cartas de servicio, según sea el caso.</t>
  </si>
  <si>
    <t>Porcentaje de avance en las acciones requeridas para generar el Sistema de Evaluación de las Obligaciones de Transparencia y del ejercicio del derecho de Acceso ala Información para los Sujetos Obligados (SO)  federales
Mide el porcentaje de avance en las acciones necesarias para generar el Sistema de Evaluación de las Obligaciones de Transparencia y del ejercicio del derecho de Acceso ala Información por parte de  los Sujetos Obligados (SO)  federales</t>
  </si>
  <si>
    <t>Índice de acompañamiento en materia de acceso a la información, protección de datos personales y gestión de archivo
Mide el grado en que las actividades de acompañamiento y ejecución de programas específicos de trabajo especializados en materia de acceso a la información, protección de datos personales y gestión de archivo, se llevan a cabo conforme a lo programado. Ello conlleva a fortalecer las capacidades institucionales de los sujetos obligados para atender puntualmente sus obligaciones ante la Ley General de Transparencia y disposiciones en la materia</t>
  </si>
  <si>
    <t>(Número de asistentes / número de sujetos convocados  ) * 100</t>
  </si>
  <si>
    <t>Porcentaje de respuestas a las solicitudes de información que recibieron respuesta.
Mide porcentaje de  respuestas otorgadas a los  solicitudes de información presentadas por los particulares, en cumplimiento con las obligaciones y ejercicio de las facultades conferidas al  Instituto, con la finalidad de brindar un buen servicio público.</t>
  </si>
  <si>
    <t>(Número de actividades realizadas / número de actividades programadas) *100</t>
  </si>
  <si>
    <t>(Número de actividades realizadas  / número de actividades programadas) *100</t>
  </si>
  <si>
    <t>(Número de proyectos realizados / número de proyectos solicitados) *100</t>
  </si>
  <si>
    <t>(Número de asesorias, consultorias y reuniones realizadas / número de asesorías, consultorías y reuniones solicitadas) *100</t>
  </si>
  <si>
    <t xml:space="preserve">
Porcentaje de proyectos de mejores prácticas implementadas en materia de transparencia proactiva
Mide el porcentaje de las mejores prácticas promovidas entre el INAI y los sujetos obligados de la Administración Pública Centralizada para promover mecanismos que facilitan la difusión proactiva de la información de interés. Entre los temas destacan la generación, documentación y publicación de la información en Formatos Abiertos y Accesibles.</t>
  </si>
  <si>
    <t>Porcentaje de elaboración de diagnósticos sobre las capacidades institucionales de los  sujetos obligados de la Administración Pública Centralizada 
Mide el avance en la elaboración de diagnósticos para los sujetos obligados de la Administración Pública Centralizada. Estos diagnósticos serán el punto de partida para conocer la situación en materia de acceso y protección de datos personales, frente al reto que implica la operación de la Ley General de Transparencia</t>
  </si>
  <si>
    <t>Porcentaje de Sujetos obligados que aplican mejores prácticas en materia de gestión documental para facilitar el acceso a la informacion (Fase I).
Mide el número de sujetos obligados que aplican mejores prácticas en materia de gestión documental y archivos de acuerdo a metodologías establecidas para facilitar el acceso a la informacion.</t>
  </si>
  <si>
    <t xml:space="preserve">Porcentaje de cumplimiento de la estrategia de vinculación nacional y la Agenda Internaciona del INAI.
Mide las acciones de vinculación realizadas con base en la estrategia nacional y la Agenda Internacional del INAI; dichas acciones tienen el fin de fortalecer los vínculos en la materia con organismos nacionales e internacionales </t>
  </si>
  <si>
    <t xml:space="preserve">Porcentaje de avance en la implantación del Modelo de Gestión Documental.
Mide el porcentaje de avance en la implantación del Modelo de Gestión Documental en las instituciones participantes, que tiene como fin mejorar los mecanismos de organización de documentos y archivos
</t>
  </si>
  <si>
    <t>Organización de seminarios y eventos en gestión documental.</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</si>
  <si>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</si>
  <si>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Participación en foros y eventos de gestión documental</t>
  </si>
  <si>
    <t xml:space="preserve">Porcentaje de participaciones en foros y eventos.
Mide el número de participaciones en foros y eventos de interés para el Instituto, que tienen como fin buscar eficiencia en prácticas de organización en materia de gestión documental y archivos
</t>
  </si>
  <si>
    <t>Adhesión a organismos nacionales e internacionales en el ámbito de la gestión documental y archivos.</t>
  </si>
  <si>
    <t xml:space="preserve">Número de adhesiones a organismos nacionales e internacionales realizadas.
Mide el número de adhesiones a organismos nacionales e internacionales generadoras de conocimiento en gestión documental,  que tienen como fin buscar eficiencia en prácticas de organización en la materia
</t>
  </si>
  <si>
    <t>Asesoría a órganos garantes para la implantación del Sistema Institucional de Archivos (SIA)</t>
  </si>
  <si>
    <t>Porcentaje de avance en la implantación de guías.
Mide el número de acciones de asesoría y/o acompañamiento realizadas con relación a los SIA's, los cuales tienen el objetivo de unificar criterios institucionales en materia de organización y conservación de documentos y archivos</t>
  </si>
  <si>
    <t xml:space="preserve">Protección y conservación de archivos institucionales </t>
  </si>
  <si>
    <t>Porcentaje de procedimientos realizados.
Mide el número de procedimientos y medidas destinados a asegurar la preservación y la prevención de alteraciones físicas de los archivos del INAI, con el fin de mejorar los mecanismos de protección y conservación de los archivos institucionales</t>
  </si>
  <si>
    <t>Número de criterios elaborados.
Mide el número de criterios elaborados para facilitar la aplicación del modelo de gestión documental, con el fin de eficientar la aplicación de la metotología establecida</t>
  </si>
  <si>
    <t xml:space="preserve">Número de Lineamientos y/o proyectos normativos desarrollados.
Mide el número de lineamientos y/o proyectos normativos desarrollados en materia de gestión documental para los sujetos obligados, tendientes a eficientar los mecanismos para proporcionar un mejor acceso a la información </t>
  </si>
  <si>
    <t xml:space="preserve">Número de Investigaciones realizadas.
Mide el número de investigaciones realizadas en materia de gestión documental y archivos,  tendientes a eficientar los mecanismos para proporcionar un mejor acceso a la información </t>
  </si>
  <si>
    <t>X̅=(X1*X2*X3*X4*X5)^(1/5)</t>
  </si>
  <si>
    <t>Objetivos, Indicadores y Metas Indicador de Desempeño</t>
  </si>
  <si>
    <t>Ficha de Indicador de Desempeño</t>
  </si>
  <si>
    <r>
      <t>Ramo</t>
    </r>
    <r>
      <rPr>
        <sz val="9"/>
        <color indexed="8"/>
        <rFont val="Soberana Sans"/>
        <family val="3"/>
      </rPr>
      <t xml:space="preserve"> 44 Instituto Nacional de Transparencia, Acceso a la Información y Protección de Datos Personales (INAI)</t>
    </r>
  </si>
  <si>
    <t>Unidad Respondable: Coordinación Ejecutiva</t>
  </si>
  <si>
    <r>
      <t xml:space="preserve">Programa Presupuestario: </t>
    </r>
    <r>
      <rPr>
        <b/>
        <sz val="9"/>
        <color indexed="8"/>
        <rFont val="Soberana Sans"/>
        <family val="3"/>
      </rPr>
      <t>K025 Bienes Inmuebles por Arrendamiento Financiero</t>
    </r>
  </si>
  <si>
    <r>
      <rPr>
        <b/>
        <sz val="9"/>
        <color indexed="8"/>
        <rFont val="Soberana Sans"/>
        <family val="3"/>
      </rPr>
      <t xml:space="preserve">Indicador(es) </t>
    </r>
    <r>
      <rPr>
        <sz val="9"/>
        <color indexed="8"/>
        <rFont val="Soberana Sans"/>
        <family val="3"/>
      </rPr>
      <t xml:space="preserve">
</t>
    </r>
  </si>
  <si>
    <t>Datos Generales del Indicador</t>
  </si>
  <si>
    <t>Nombre del Indicador: Pago por arrendamiento de inmueble</t>
  </si>
  <si>
    <t>Dimensión a medir: Eficacia</t>
  </si>
  <si>
    <t>Tipo de indicador para resultados</t>
  </si>
  <si>
    <t xml:space="preserve">     Estratégico (   )                    Gestión (  X )</t>
  </si>
  <si>
    <t>Definición</t>
  </si>
  <si>
    <t>Este indicador tiene el propósito de evaluar la realización y avance en el pago por concepto de arrendamiento financiero del inmueble INAI.</t>
  </si>
  <si>
    <t>Método de cálculo</t>
  </si>
  <si>
    <t>AF=(pago realizado/pago programado)*100</t>
  </si>
  <si>
    <t>Frecuencia de medición</t>
  </si>
  <si>
    <t>porcentaje</t>
  </si>
  <si>
    <t>Línea base</t>
  </si>
  <si>
    <t>Meta 2016</t>
  </si>
  <si>
    <t>Valor</t>
  </si>
  <si>
    <t>Año</t>
  </si>
  <si>
    <t>Período de la Línea base</t>
  </si>
  <si>
    <t>Período de Cumplimiento de la Meta</t>
  </si>
  <si>
    <t>2011-2012</t>
  </si>
  <si>
    <t>Enero-Diciembre 2016</t>
  </si>
  <si>
    <t>Medio de Verificación del Indicador</t>
  </si>
  <si>
    <t>Balance de gastos del Instituto</t>
  </si>
  <si>
    <t>Características de las variables</t>
  </si>
  <si>
    <t>Nombre de la variable 1</t>
  </si>
  <si>
    <t>Descripción de la variable 1</t>
  </si>
  <si>
    <t>Avance Financiero (AF)</t>
  </si>
  <si>
    <t>Evalúa el avance en el pago por concepto de arrendamiento de inmueble</t>
  </si>
  <si>
    <t>Fuente de Información (Medio de verificación) de la variable 1</t>
  </si>
  <si>
    <t>Unidad de Medida de la variable 1</t>
  </si>
  <si>
    <t>Frecuencia de la variable 1</t>
  </si>
  <si>
    <t>Método de recopilación de datos de la variable 1</t>
  </si>
  <si>
    <t>Estado del Ejecicio del Gasto del INAI</t>
  </si>
  <si>
    <t>Nombre de la variable 2                                         Pago realizado</t>
  </si>
  <si>
    <t>Descripción de la variable 2. Se refiere a la realización del pago correspondiente al periodo de medición</t>
  </si>
  <si>
    <t>Fuente de Información (Medio de verificación) de la variable 2</t>
  </si>
  <si>
    <t>Unidad de Medida de la variable 2</t>
  </si>
  <si>
    <t>Presupuesto de Egresos de la Federación 2015</t>
  </si>
  <si>
    <t>Numércia</t>
  </si>
  <si>
    <t>Frecuencia de la variable 2</t>
  </si>
  <si>
    <t>Método de recopilación de datos de la variable 2</t>
  </si>
  <si>
    <t>Proyecto de Presupuesto de Egresos de la Federación 2015</t>
  </si>
  <si>
    <t>Sentido del indicador: Ascendente</t>
  </si>
  <si>
    <t>Tipo de valor de la meta         Absoluto (  )                           Relativo (X)</t>
  </si>
  <si>
    <t>Nombre de la variable 3
Pago programado</t>
  </si>
  <si>
    <t>Descripción de la variable 3
Mide la programación de lo pagos a lo largo del periodo de referencia</t>
  </si>
  <si>
    <t>Presupuesto: $ 48, 000, 000.00</t>
  </si>
  <si>
    <t>TOTAL</t>
  </si>
  <si>
    <t>SUBTOTAL</t>
  </si>
  <si>
    <t>K025</t>
  </si>
  <si>
    <t>X̅=(X1*X2*...X11)^(1/11)</t>
  </si>
  <si>
    <t>X̅=(X1*X2*X3*X4*X5*X6)^(1/6)</t>
  </si>
  <si>
    <t xml:space="preserve">X̅=(X1*X2*X3*X4*X5*X6)^(1/6)
</t>
  </si>
  <si>
    <t>X̅=(X1*X2*X3*X4)^(1/4)</t>
  </si>
  <si>
    <t>Proposición de mecanismos de cooperación.</t>
  </si>
  <si>
    <t xml:space="preserve">Proporción de mecanismos de cooperación sugeridos por la DGAI a la Comisión Permanente de Asuntos Internacionales
Es la proporción de mecanismos de cooperación (convenios, cartas de intención, memorandums de entendimiento, etc.) que la DGAI somete a consideración de la Comisión Permanente de Asuntos Internacionales. Los mecanismos que serán propuestos podrán versar sobre cualquiera de las materias afines al quehacer institucional. </t>
  </si>
  <si>
    <t>[Número de mecanismos de cooperación propuestos (X) / Número de mecanismos de cooperación programados (2)]</t>
  </si>
  <si>
    <t>2.1 Elaboración de diagnósticos permanentes</t>
  </si>
  <si>
    <t>Contribuir a impulsar el desempeño organizacional y a promover un modelo institucional de servicio público orientado a resultados con un enfoque de derechos humanos y perspectiva de género mediante el posicionamiento de la identidad institucional entre el personal del INAI, los medios de comunicación y la ciudadanía.</t>
  </si>
  <si>
    <t>Contribuir a promover el pleno ejercicio de los derechos de acceso a la información pública y de protección de datos personales mediante la promoción y difusión, a las organizaciones de la sociedad civil y población en general, de ambos derechos.</t>
  </si>
  <si>
    <t>[((Número de reuniones especializadas realizadas con los organismos electorales y los partidos políticos/Número de reuniones especializadas programadas con los organismos electorales y los partidos políticos) x 0.5) + ((Número de programas específicos de trabajo ejecutados con los organismos electorales y los partidos políticos/ número de programas específicos de trabajo programados con los organismos electorales y los partidos políticos) x 0.5)]*100</t>
  </si>
  <si>
    <t>[((Número de reuniones especializadas realizadas con los sutejos obligados de la Administración Pública Centralizada/Número de reuniones especializadas programadas con los sujetos obligados de la Administración Pública Centralizada) x 0.5) + ((Número de programas específicos de trabajo ejecutados con los sujetos obligados de la Administración Pública Centralizada/ Número de programas específicos de trabajo programados con los sujetos obligados de la Administración Pública Centralizada) x 0.5)]*100</t>
  </si>
  <si>
    <t>(Registro de programas de trabajo específicos implementados por los sujetos obligados de la Administración Pública Centralizada / Número total de los sujetos obligados de la Administración Pública Centralizada) X 100</t>
  </si>
  <si>
    <t>Porcentaje de cumplimiento de resoluciones
Mide el avance de cumplimiento de las resoluciones emitidas por el Pleno del Instituto por parte de los sujetos obligados</t>
  </si>
  <si>
    <t>&gt;0.8%</t>
  </si>
  <si>
    <t>&lt;99.2%</t>
  </si>
  <si>
    <t>(Resoluciones cumplidas/Resoluciones que generan instrucción)*100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</si>
</sst>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s>
  <fonts count="126">
    <font>
      <sz val="11"/>
      <color theme="1"/>
      <name val="Calibri"/>
      <family val="2"/>
    </font>
    <font>
      <sz val="11"/>
      <color indexed="8"/>
      <name val="Calibri"/>
      <family val="2"/>
    </font>
    <font>
      <sz val="12"/>
      <color indexed="8"/>
      <name val="Arial Narrow"/>
      <family val="2"/>
    </font>
    <font>
      <b/>
      <sz val="12"/>
      <color indexed="8"/>
      <name val="Arial Narrow"/>
      <family val="2"/>
    </font>
    <font>
      <sz val="10"/>
      <color indexed="8"/>
      <name val="Arial Narrow"/>
      <family val="2"/>
    </font>
    <font>
      <b/>
      <sz val="10"/>
      <color indexed="8"/>
      <name val="Arial Narrow"/>
      <family val="2"/>
    </font>
    <font>
      <sz val="11"/>
      <color indexed="9"/>
      <name val="Calibri"/>
      <family val="2"/>
    </font>
    <font>
      <sz val="10"/>
      <color indexed="10"/>
      <name val="Arial Narrow"/>
      <family val="2"/>
    </font>
    <font>
      <b/>
      <sz val="9"/>
      <name val="Tahoma"/>
      <family val="2"/>
    </font>
    <font>
      <sz val="9"/>
      <name val="Tahoma"/>
      <family val="2"/>
    </font>
    <font>
      <sz val="10"/>
      <name val="Arial"/>
      <family val="2"/>
    </font>
    <font>
      <sz val="11"/>
      <color indexed="8"/>
      <name val="Trebuchet MS"/>
      <family val="2"/>
    </font>
    <font>
      <b/>
      <sz val="10"/>
      <color indexed="10"/>
      <name val="Arial Narrow"/>
      <family val="2"/>
    </font>
    <font>
      <sz val="10"/>
      <color indexed="62"/>
      <name val="Arial Narrow"/>
      <family val="2"/>
    </font>
    <font>
      <sz val="10"/>
      <color indexed="8"/>
      <name val="Miriam Fixed"/>
      <family val="3"/>
    </font>
    <font>
      <b/>
      <sz val="10"/>
      <color indexed="8"/>
      <name val="Miriam Fixed"/>
      <family val="3"/>
    </font>
    <font>
      <sz val="10"/>
      <name val="Miriam Fixed"/>
      <family val="3"/>
    </font>
    <font>
      <sz val="10"/>
      <color indexed="10"/>
      <name val="Miriam Fixed"/>
      <family val="3"/>
    </font>
    <font>
      <sz val="10"/>
      <color indexed="9"/>
      <name val="Miriam Fixed"/>
      <family val="3"/>
    </font>
    <font>
      <b/>
      <sz val="10"/>
      <name val="Miriam Fixed"/>
      <family val="3"/>
    </font>
    <font>
      <i/>
      <sz val="10"/>
      <name val="Miriam Fixed"/>
      <family val="3"/>
    </font>
    <font>
      <strike/>
      <sz val="10"/>
      <name val="Miriam Fixed"/>
      <family val="3"/>
    </font>
    <font>
      <b/>
      <sz val="10"/>
      <color indexed="10"/>
      <name val="Miriam Fixed"/>
      <family val="3"/>
    </font>
    <font>
      <sz val="10"/>
      <color indexed="17"/>
      <name val="Miriam Fixed"/>
      <family val="3"/>
    </font>
    <font>
      <strike/>
      <sz val="10"/>
      <color indexed="10"/>
      <name val="Miriam Fixed"/>
      <family val="3"/>
    </font>
    <font>
      <sz val="10"/>
      <color indexed="60"/>
      <name val="Miriam Fixed"/>
      <family val="3"/>
    </font>
    <font>
      <sz val="10"/>
      <color indexed="56"/>
      <name val="Miriam Fixed"/>
      <family val="3"/>
    </font>
    <font>
      <b/>
      <sz val="14"/>
      <color indexed="9"/>
      <name val="Soberana Titular"/>
      <family val="3"/>
    </font>
    <font>
      <b/>
      <sz val="14"/>
      <color indexed="23"/>
      <name val="Soberana Sans"/>
      <family val="3"/>
    </font>
    <font>
      <sz val="26"/>
      <color indexed="8"/>
      <name val="Soberana Titular"/>
      <family val="3"/>
    </font>
    <font>
      <b/>
      <sz val="14"/>
      <color indexed="8"/>
      <name val="Soberana Sans"/>
      <family val="3"/>
    </font>
    <font>
      <sz val="14"/>
      <color indexed="8"/>
      <name val="Soberana Sans"/>
      <family val="3"/>
    </font>
    <font>
      <sz val="20"/>
      <color indexed="8"/>
      <name val="Soberana Sans Light"/>
      <family val="3"/>
    </font>
    <font>
      <u val="single"/>
      <sz val="11"/>
      <color indexed="12"/>
      <name val="Calibri"/>
      <family val="2"/>
    </font>
    <font>
      <b/>
      <i/>
      <sz val="16"/>
      <color indexed="8"/>
      <name val="Arial"/>
      <family val="2"/>
    </font>
    <font>
      <b/>
      <i/>
      <u val="single"/>
      <sz val="11"/>
      <color indexed="8"/>
      <name val="Arial"/>
      <family val="2"/>
    </font>
    <font>
      <sz val="12"/>
      <color indexed="55"/>
      <name val="Arial Narrow"/>
      <family val="2"/>
    </font>
    <font>
      <b/>
      <sz val="11"/>
      <color indexed="9"/>
      <name val="Soberana Titular"/>
      <family val="3"/>
    </font>
    <font>
      <b/>
      <sz val="11"/>
      <color indexed="23"/>
      <name val="Soberana Sans"/>
      <family val="3"/>
    </font>
    <font>
      <sz val="11"/>
      <color indexed="8"/>
      <name val="Arial Narrow"/>
      <family val="2"/>
    </font>
    <font>
      <b/>
      <sz val="9"/>
      <color indexed="9"/>
      <name val="Soberana Sans"/>
      <family val="3"/>
    </font>
    <font>
      <sz val="9"/>
      <color indexed="8"/>
      <name val="Soberana Sans"/>
      <family val="3"/>
    </font>
    <font>
      <b/>
      <sz val="9"/>
      <name val="Soberana Sans"/>
      <family val="3"/>
    </font>
    <font>
      <b/>
      <sz val="9"/>
      <color indexed="8"/>
      <name val="Arial Narrow"/>
      <family val="2"/>
    </font>
    <font>
      <sz val="9"/>
      <color indexed="8"/>
      <name val="Arial Narrow"/>
      <family val="2"/>
    </font>
    <font>
      <b/>
      <sz val="9"/>
      <color indexed="8"/>
      <name val="Soberana Sans"/>
      <family val="3"/>
    </font>
    <font>
      <sz val="9"/>
      <color indexed="8"/>
      <name val="Miriam Fixed"/>
      <family val="3"/>
    </font>
    <font>
      <sz val="11"/>
      <color indexed="9"/>
      <name val="Arial Narrow"/>
      <family val="2"/>
    </font>
    <font>
      <sz val="11"/>
      <color indexed="8"/>
      <name val="Miriam Fixed"/>
      <family val="3"/>
    </font>
    <font>
      <b/>
      <sz val="10"/>
      <color indexed="23"/>
      <name val="Soberana Sans"/>
      <family val="3"/>
    </font>
    <font>
      <sz val="9"/>
      <name val="Soberana Sans"/>
      <family val="3"/>
    </font>
    <font>
      <sz val="10"/>
      <color indexed="8"/>
      <name val="Soberana Sans"/>
      <family val="3"/>
    </font>
    <font>
      <sz val="11"/>
      <color indexed="8"/>
      <name val="Soberana Sans"/>
      <family val="3"/>
    </font>
    <font>
      <sz val="10"/>
      <color indexed="8"/>
      <name val="Arial"/>
      <family val="2"/>
    </font>
    <font>
      <sz val="8"/>
      <name val="Miriam Fixed"/>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b/>
      <i/>
      <sz val="16"/>
      <color theme="1"/>
      <name val="Arial"/>
      <family val="2"/>
    </font>
    <font>
      <sz val="11"/>
      <color rgb="FF9C0006"/>
      <name val="Calibri"/>
      <family val="2"/>
    </font>
    <font>
      <sz val="11"/>
      <color rgb="FF9C6500"/>
      <name val="Calibri"/>
      <family val="2"/>
    </font>
    <font>
      <sz val="12"/>
      <color theme="1"/>
      <name val="Arial Narrow"/>
      <family val="2"/>
    </font>
    <font>
      <sz val="11"/>
      <color theme="1"/>
      <name val="Trebuchet MS"/>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theme="1"/>
      <name val="Miriam Fixed"/>
      <family val="3"/>
    </font>
    <font>
      <b/>
      <sz val="10"/>
      <color theme="1"/>
      <name val="Miriam Fixed"/>
      <family val="3"/>
    </font>
    <font>
      <sz val="10"/>
      <color rgb="FFFF0000"/>
      <name val="Miriam Fixed"/>
      <family val="3"/>
    </font>
    <font>
      <b/>
      <sz val="10"/>
      <color rgb="FFFF0000"/>
      <name val="Miriam Fixed"/>
      <family val="3"/>
    </font>
    <font>
      <strike/>
      <sz val="10"/>
      <color rgb="FFFF0000"/>
      <name val="Miriam Fixed"/>
      <family val="3"/>
    </font>
    <font>
      <sz val="10"/>
      <color theme="3" tint="-0.4999699890613556"/>
      <name val="Miriam Fixed"/>
      <family val="3"/>
    </font>
    <font>
      <b/>
      <sz val="14"/>
      <color theme="0"/>
      <name val="Soberana Titular"/>
      <family val="3"/>
    </font>
    <font>
      <sz val="14"/>
      <color theme="1"/>
      <name val="Soberana Sans"/>
      <family val="3"/>
    </font>
    <font>
      <sz val="12"/>
      <color theme="0" tint="-0.24997000396251678"/>
      <name val="Arial Narrow"/>
      <family val="2"/>
    </font>
    <font>
      <b/>
      <sz val="12"/>
      <color theme="1"/>
      <name val="Arial Narrow"/>
      <family val="2"/>
    </font>
    <font>
      <sz val="12"/>
      <color rgb="FF000000"/>
      <name val="Arial Narrow"/>
      <family val="2"/>
    </font>
    <font>
      <b/>
      <sz val="11"/>
      <color rgb="FFFFFFFF"/>
      <name val="Soberana Titular"/>
      <family val="3"/>
    </font>
    <font>
      <sz val="11"/>
      <color theme="1"/>
      <name val="Arial Narrow"/>
      <family val="2"/>
    </font>
    <font>
      <b/>
      <sz val="9"/>
      <color rgb="FFFFFFFF"/>
      <name val="Soberana Sans"/>
      <family val="3"/>
    </font>
    <font>
      <sz val="9"/>
      <color rgb="FF000000"/>
      <name val="Soberana Sans"/>
      <family val="3"/>
    </font>
    <font>
      <b/>
      <sz val="9"/>
      <color rgb="FF000000"/>
      <name val="Arial Narrow"/>
      <family val="2"/>
    </font>
    <font>
      <sz val="9"/>
      <color rgb="FF000000"/>
      <name val="Arial Narrow"/>
      <family val="2"/>
    </font>
    <font>
      <sz val="9"/>
      <color rgb="FF000000"/>
      <name val="Miriam Fixed"/>
      <family val="3"/>
    </font>
    <font>
      <sz val="10"/>
      <color rgb="FF000000"/>
      <name val="Miriam Fixed"/>
      <family val="3"/>
    </font>
    <font>
      <sz val="11"/>
      <color theme="0"/>
      <name val="Arial Narrow"/>
      <family val="2"/>
    </font>
    <font>
      <sz val="11"/>
      <color theme="1"/>
      <name val="Miriam Fixed"/>
      <family val="3"/>
    </font>
    <font>
      <b/>
      <sz val="9"/>
      <color rgb="FF000000"/>
      <name val="Soberana Sans"/>
      <family val="3"/>
    </font>
    <font>
      <sz val="10"/>
      <color theme="0"/>
      <name val="Miriam Fixed"/>
      <family val="3"/>
    </font>
    <font>
      <sz val="9"/>
      <color theme="1"/>
      <name val="Soberana Sans"/>
      <family val="3"/>
    </font>
    <font>
      <sz val="11"/>
      <color theme="1"/>
      <name val="Soberana Sans"/>
      <family val="3"/>
    </font>
    <font>
      <sz val="9"/>
      <color theme="1"/>
      <name val="Miriam Fixed"/>
      <family val="3"/>
    </font>
    <font>
      <b/>
      <sz val="14"/>
      <color rgb="FF808080"/>
      <name val="Soberana Sans"/>
      <family val="3"/>
    </font>
    <font>
      <sz val="26"/>
      <color theme="1"/>
      <name val="Soberana Titular"/>
      <family val="3"/>
    </font>
    <font>
      <b/>
      <sz val="11"/>
      <color rgb="FF808080"/>
      <name val="Soberana Sans"/>
      <family val="3"/>
    </font>
    <font>
      <sz val="10"/>
      <color rgb="FF00B050"/>
      <name val="Miriam Fixed"/>
      <family val="3"/>
    </font>
    <font>
      <sz val="10"/>
      <color theme="1"/>
      <name val="Soberana Sans"/>
      <family val="3"/>
    </font>
    <font>
      <b/>
      <sz val="10"/>
      <color rgb="FF808080"/>
      <name val="Soberana Sans"/>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66CC"/>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600"/>
        <bgColor indexed="64"/>
      </patternFill>
    </fill>
    <fill>
      <patternFill patternType="solid">
        <fgColor rgb="FF00853F"/>
        <bgColor indexed="64"/>
      </patternFill>
    </fill>
    <fill>
      <patternFill patternType="solid">
        <fgColor theme="3" tint="-0.24997000396251678"/>
        <bgColor indexed="64"/>
      </patternFill>
    </fill>
    <fill>
      <patternFill patternType="solid">
        <fgColor theme="0"/>
        <bgColor indexed="64"/>
      </patternFill>
    </fill>
    <fill>
      <patternFill patternType="solid">
        <fgColor rgb="FF00B050"/>
        <bgColor indexed="64"/>
      </patternFill>
    </fill>
    <fill>
      <patternFill patternType="solid">
        <fgColor theme="0" tint="-0.04997999966144562"/>
        <bgColor indexed="64"/>
      </patternFill>
    </fill>
    <fill>
      <patternFill patternType="solid">
        <fgColor rgb="FFD9D9D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thin"/>
      <top style="thin"/>
      <bottom style="medium"/>
    </border>
    <border>
      <left style="thin"/>
      <right style="medium"/>
      <top style="thin"/>
      <bottom style="thin"/>
    </border>
    <border>
      <left style="medium"/>
      <right style="thin"/>
      <top style="thin"/>
      <bottom/>
    </border>
    <border>
      <left style="medium"/>
      <right style="thin"/>
      <top style="thin"/>
      <bottom style="medium"/>
    </border>
    <border>
      <left style="thin"/>
      <right style="medium"/>
      <top style="thin"/>
      <bottom style="medium"/>
    </border>
    <border>
      <left style="thin"/>
      <right style="thin"/>
      <top style="thin"/>
      <bottom/>
    </border>
    <border>
      <left style="thin"/>
      <right style="thin"/>
      <top/>
      <bottom/>
    </border>
    <border>
      <left style="thin"/>
      <right style="thin"/>
      <top/>
      <bottom style="medium"/>
    </border>
    <border>
      <left/>
      <right/>
      <top/>
      <bottom style="medium"/>
    </border>
    <border>
      <left style="thin"/>
      <right/>
      <top/>
      <bottom style="medium"/>
    </border>
    <border>
      <left/>
      <right style="thin"/>
      <top/>
      <bottom style="thin"/>
    </border>
    <border>
      <left/>
      <right style="thin"/>
      <top style="thin"/>
      <bottom style="thin"/>
    </border>
    <border>
      <left style="thin"/>
      <right style="thin"/>
      <top style="medium"/>
      <bottom/>
    </border>
    <border>
      <left/>
      <right style="thin"/>
      <top style="thin"/>
      <bottom/>
    </border>
    <border>
      <left style="thin"/>
      <right/>
      <top style="thin"/>
      <bottom/>
    </border>
    <border>
      <left/>
      <right style="thin"/>
      <top/>
      <bottom style="medium"/>
    </border>
    <border>
      <left style="thin"/>
      <right style="medium"/>
      <top style="medium"/>
      <bottom style="thin"/>
    </border>
    <border>
      <left style="thin"/>
      <right style="medium"/>
      <top/>
      <bottom style="thin"/>
    </border>
    <border>
      <left/>
      <right style="thin"/>
      <top style="medium"/>
      <bottom style="thin"/>
    </border>
    <border>
      <left style="thin"/>
      <right style="medium"/>
      <top style="thin"/>
      <bottom/>
    </border>
    <border>
      <left/>
      <right/>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right style="thin">
        <color rgb="FF000000"/>
      </right>
      <top/>
      <bottom style="thin">
        <color rgb="FF000000"/>
      </bottom>
    </border>
    <border>
      <left style="medium"/>
      <right/>
      <top style="thin"/>
      <bottom style="medium"/>
    </border>
    <border>
      <left style="medium"/>
      <right/>
      <top style="thin"/>
      <bottom style="thin"/>
    </border>
    <border>
      <left style="thin"/>
      <right style="medium"/>
      <top/>
      <bottom/>
    </border>
    <border>
      <left style="thin">
        <color rgb="FF000000"/>
      </left>
      <right style="thin">
        <color rgb="FF000000"/>
      </right>
      <top style="thin">
        <color rgb="FF000000"/>
      </top>
      <bottom/>
    </border>
    <border>
      <left style="medium"/>
      <right style="medium"/>
      <top style="medium"/>
      <bottom style="medium"/>
    </border>
    <border>
      <left style="medium"/>
      <right style="medium"/>
      <top/>
      <bottom style="medium"/>
    </border>
    <border>
      <left style="thin">
        <color indexed="22"/>
      </left>
      <right style="thin">
        <color indexed="22"/>
      </right>
      <top style="thin">
        <color indexed="22"/>
      </top>
      <bottom style="thin">
        <color indexed="22"/>
      </bottom>
    </border>
    <border>
      <left/>
      <right/>
      <top/>
      <bottom style="thick">
        <color rgb="FFC00000"/>
      </bottom>
    </border>
    <border>
      <left/>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top style="thin">
        <color rgb="FF000000"/>
      </top>
      <bottom style="thin">
        <color rgb="FF000000"/>
      </bottom>
    </border>
    <border>
      <left style="thin">
        <color rgb="FF000000"/>
      </left>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thick">
        <color rgb="FF057C71"/>
      </right>
      <top/>
      <bottom/>
    </border>
    <border>
      <left style="thick">
        <color rgb="FF057C71"/>
      </left>
      <right/>
      <top style="thick">
        <color rgb="FF057C71"/>
      </top>
      <bottom style="thick">
        <color rgb="FF057C71"/>
      </bottom>
    </border>
    <border>
      <left/>
      <right/>
      <top style="thick">
        <color rgb="FF057C71"/>
      </top>
      <bottom style="thick">
        <color rgb="FF057C71"/>
      </bottom>
    </border>
    <border>
      <left/>
      <right style="thick">
        <color rgb="FF057C71"/>
      </right>
      <top style="thick">
        <color rgb="FF057C71"/>
      </top>
      <bottom style="thick">
        <color rgb="FF057C71"/>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164" fontId="77" fillId="0" borderId="0">
      <alignment/>
      <protection/>
    </xf>
    <xf numFmtId="0" fontId="1" fillId="0" borderId="0">
      <alignment/>
      <protection/>
    </xf>
    <xf numFmtId="0" fontId="78" fillId="0" borderId="0">
      <alignment horizontal="center"/>
      <protection/>
    </xf>
    <xf numFmtId="0" fontId="78" fillId="0" borderId="0">
      <alignment horizontal="center" textRotation="90"/>
      <protection/>
    </xf>
    <xf numFmtId="0" fontId="7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0" fillId="31" borderId="0" applyNumberFormat="0" applyBorder="0" applyAlignment="0" applyProtection="0"/>
    <xf numFmtId="0" fontId="10" fillId="0" borderId="0">
      <alignment/>
      <protection/>
    </xf>
    <xf numFmtId="0" fontId="10" fillId="0" borderId="0">
      <alignment/>
      <protection/>
    </xf>
    <xf numFmtId="0" fontId="81" fillId="0" borderId="0">
      <alignment/>
      <protection/>
    </xf>
    <xf numFmtId="0" fontId="82" fillId="0" borderId="0">
      <alignment/>
      <protection/>
    </xf>
    <xf numFmtId="0" fontId="0" fillId="32" borderId="4" applyNumberFormat="0" applyFont="0" applyAlignment="0" applyProtection="0"/>
    <xf numFmtId="9" fontId="0" fillId="0" borderId="0" applyFont="0" applyFill="0" applyBorder="0" applyAlignment="0" applyProtection="0"/>
    <xf numFmtId="0" fontId="83" fillId="0" borderId="0">
      <alignment/>
      <protection/>
    </xf>
    <xf numFmtId="165" fontId="83" fillId="0" borderId="0">
      <alignment/>
      <protection/>
    </xf>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75" fillId="0" borderId="8" applyNumberFormat="0" applyFill="0" applyAlignment="0" applyProtection="0"/>
    <xf numFmtId="0" fontId="90" fillId="0" borderId="9" applyNumberFormat="0" applyFill="0" applyAlignment="0" applyProtection="0"/>
  </cellStyleXfs>
  <cellXfs count="463">
    <xf numFmtId="0" fontId="0" fillId="0" borderId="0" xfId="0" applyFont="1" applyAlignment="1">
      <alignment/>
    </xf>
    <xf numFmtId="0" fontId="81" fillId="0" borderId="0" xfId="59">
      <alignment/>
      <protection/>
    </xf>
    <xf numFmtId="0" fontId="91" fillId="0" borderId="0" xfId="0" applyFont="1" applyAlignment="1">
      <alignment/>
    </xf>
    <xf numFmtId="0" fontId="92" fillId="0" borderId="0" xfId="0" applyFont="1" applyAlignment="1">
      <alignment/>
    </xf>
    <xf numFmtId="0" fontId="91" fillId="0" borderId="0" xfId="0" applyFont="1" applyAlignment="1">
      <alignment vertical="center"/>
    </xf>
    <xf numFmtId="0" fontId="92" fillId="0" borderId="0" xfId="0" applyFont="1" applyAlignment="1">
      <alignment vertical="center"/>
    </xf>
    <xf numFmtId="0" fontId="93" fillId="33" borderId="0" xfId="0" applyFont="1" applyFill="1" applyAlignment="1" applyProtection="1">
      <alignment horizontal="justify" vertical="center" wrapText="1"/>
      <protection locked="0"/>
    </xf>
    <xf numFmtId="0" fontId="93" fillId="33" borderId="0" xfId="0" applyFont="1" applyFill="1" applyBorder="1" applyAlignment="1" applyProtection="1">
      <alignment horizontal="center" vertical="center" wrapText="1"/>
      <protection locked="0"/>
    </xf>
    <xf numFmtId="0" fontId="93" fillId="33" borderId="10" xfId="62" applyNumberFormat="1" applyFont="1" applyFill="1" applyBorder="1" applyAlignment="1" applyProtection="1">
      <alignment horizontal="center" vertical="center" wrapText="1"/>
      <protection/>
    </xf>
    <xf numFmtId="0" fontId="93" fillId="33" borderId="10" xfId="62" applyNumberFormat="1" applyFont="1" applyFill="1" applyBorder="1" applyAlignment="1" applyProtection="1">
      <alignment horizontal="left" vertical="center" wrapText="1"/>
      <protection/>
    </xf>
    <xf numFmtId="0" fontId="93" fillId="33" borderId="0" xfId="0" applyFont="1" applyFill="1" applyAlignment="1" applyProtection="1">
      <alignment horizontal="center" vertical="center" wrapText="1"/>
      <protection locked="0"/>
    </xf>
    <xf numFmtId="0" fontId="94" fillId="33" borderId="0" xfId="0" applyFont="1" applyFill="1" applyAlignment="1" applyProtection="1">
      <alignment horizontal="center" vertical="center" wrapText="1"/>
      <protection locked="0"/>
    </xf>
    <xf numFmtId="0" fontId="93" fillId="33" borderId="11" xfId="0" applyFont="1" applyFill="1" applyBorder="1" applyAlignment="1" applyProtection="1">
      <alignment horizontal="center" vertical="center" wrapText="1"/>
      <protection locked="0"/>
    </xf>
    <xf numFmtId="0" fontId="16" fillId="33" borderId="12" xfId="0" applyFont="1" applyFill="1" applyBorder="1" applyAlignment="1" applyProtection="1">
      <alignment horizontal="left" vertical="center" wrapText="1"/>
      <protection locked="0"/>
    </xf>
    <xf numFmtId="0" fontId="16" fillId="33" borderId="12" xfId="0" applyFont="1" applyFill="1" applyBorder="1" applyAlignment="1" applyProtection="1">
      <alignment horizontal="left" vertical="center" wrapText="1" indent="1"/>
      <protection locked="0"/>
    </xf>
    <xf numFmtId="0" fontId="93" fillId="33" borderId="12" xfId="0" applyFont="1" applyFill="1" applyBorder="1" applyAlignment="1" applyProtection="1">
      <alignment horizontal="center" vertical="center" wrapText="1"/>
      <protection locked="0"/>
    </xf>
    <xf numFmtId="0" fontId="93" fillId="33" borderId="13" xfId="0" applyFont="1" applyFill="1" applyBorder="1" applyAlignment="1" applyProtection="1">
      <alignment horizontal="center" vertical="center" wrapText="1"/>
      <protection locked="0"/>
    </xf>
    <xf numFmtId="0" fontId="16" fillId="33" borderId="12" xfId="0" applyNumberFormat="1" applyFont="1" applyFill="1" applyBorder="1" applyAlignment="1" applyProtection="1">
      <alignment horizontal="center" vertical="center" wrapText="1"/>
      <protection locked="0"/>
    </xf>
    <xf numFmtId="0" fontId="93" fillId="33" borderId="14" xfId="0" applyFont="1" applyFill="1" applyBorder="1" applyAlignment="1" applyProtection="1">
      <alignment horizontal="center" vertical="center" wrapText="1"/>
      <protection locked="0"/>
    </xf>
    <xf numFmtId="0" fontId="16" fillId="33" borderId="15" xfId="0" applyFont="1" applyFill="1" applyBorder="1" applyAlignment="1" applyProtection="1">
      <alignment vertical="center" wrapText="1"/>
      <protection locked="0"/>
    </xf>
    <xf numFmtId="0" fontId="16" fillId="33" borderId="15" xfId="0" applyFont="1" applyFill="1" applyBorder="1" applyAlignment="1" applyProtection="1">
      <alignment horizontal="left" vertical="center" wrapText="1" indent="1"/>
      <protection locked="0"/>
    </xf>
    <xf numFmtId="0" fontId="93" fillId="33" borderId="15" xfId="0" applyFont="1" applyFill="1" applyBorder="1" applyAlignment="1" applyProtection="1">
      <alignment horizontal="center" vertical="center" wrapText="1"/>
      <protection locked="0"/>
    </xf>
    <xf numFmtId="0" fontId="93" fillId="33" borderId="16" xfId="0" applyFont="1" applyFill="1" applyBorder="1" applyAlignment="1" applyProtection="1">
      <alignment horizontal="center" vertical="center" wrapText="1"/>
      <protection locked="0"/>
    </xf>
    <xf numFmtId="2" fontId="16" fillId="33" borderId="15" xfId="0" applyNumberFormat="1" applyFont="1" applyFill="1" applyBorder="1" applyAlignment="1" applyProtection="1">
      <alignment horizontal="center" vertical="center" wrapText="1"/>
      <protection locked="0"/>
    </xf>
    <xf numFmtId="0" fontId="93" fillId="33" borderId="14" xfId="0" applyFont="1" applyFill="1" applyBorder="1" applyAlignment="1" applyProtection="1">
      <alignment vertical="center" wrapText="1"/>
      <protection locked="0"/>
    </xf>
    <xf numFmtId="9" fontId="16" fillId="33" borderId="15" xfId="62"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16" fillId="33" borderId="17" xfId="0" applyFont="1" applyFill="1" applyBorder="1" applyAlignment="1" applyProtection="1">
      <alignment vertical="center" wrapText="1"/>
      <protection locked="0"/>
    </xf>
    <xf numFmtId="0" fontId="93" fillId="33" borderId="17" xfId="0" applyFont="1" applyFill="1" applyBorder="1" applyAlignment="1" applyProtection="1">
      <alignment horizontal="center" vertical="center" wrapText="1"/>
      <protection locked="0"/>
    </xf>
    <xf numFmtId="0" fontId="16" fillId="33" borderId="17" xfId="0" applyFont="1" applyFill="1" applyBorder="1" applyAlignment="1" applyProtection="1">
      <alignment horizontal="center" vertical="center" wrapText="1"/>
      <protection locked="0"/>
    </xf>
    <xf numFmtId="9" fontId="16" fillId="33" borderId="17" xfId="0" applyNumberFormat="1" applyFont="1" applyFill="1" applyBorder="1" applyAlignment="1" applyProtection="1">
      <alignment horizontal="center" vertical="center" wrapText="1"/>
      <protection locked="0"/>
    </xf>
    <xf numFmtId="0" fontId="16" fillId="33" borderId="10" xfId="0" applyFont="1" applyFill="1" applyBorder="1" applyAlignment="1" applyProtection="1">
      <alignment horizontal="justify" vertical="center" wrapText="1"/>
      <protection locked="0"/>
    </xf>
    <xf numFmtId="0" fontId="16" fillId="33" borderId="10"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justify" vertical="center" wrapText="1"/>
      <protection locked="0"/>
    </xf>
    <xf numFmtId="9" fontId="16" fillId="33" borderId="18" xfId="0" applyNumberFormat="1" applyFont="1" applyFill="1" applyBorder="1" applyAlignment="1" applyProtection="1">
      <alignment horizontal="center" vertical="center" wrapText="1"/>
      <protection locked="0"/>
    </xf>
    <xf numFmtId="9" fontId="16" fillId="33" borderId="18" xfId="62" applyFont="1" applyFill="1" applyBorder="1" applyAlignment="1" applyProtection="1">
      <alignment horizontal="center" vertical="center" wrapText="1"/>
      <protection locked="0"/>
    </xf>
    <xf numFmtId="0" fontId="16" fillId="33" borderId="18" xfId="0" applyNumberFormat="1" applyFont="1" applyFill="1" applyBorder="1" applyAlignment="1" applyProtection="1">
      <alignment horizontal="center" vertical="center" wrapText="1"/>
      <protection locked="0"/>
    </xf>
    <xf numFmtId="0" fontId="93" fillId="33" borderId="19"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left" vertical="center" wrapText="1"/>
      <protection locked="0"/>
    </xf>
    <xf numFmtId="0" fontId="93" fillId="33" borderId="20" xfId="0" applyFont="1" applyFill="1" applyBorder="1" applyAlignment="1" applyProtection="1">
      <alignment horizontal="center" vertical="center" wrapText="1"/>
      <protection locked="0"/>
    </xf>
    <xf numFmtId="0" fontId="16" fillId="33" borderId="17" xfId="0" applyFont="1" applyFill="1" applyBorder="1" applyAlignment="1" applyProtection="1">
      <alignment horizontal="justify" vertical="center" wrapText="1"/>
      <protection locked="0"/>
    </xf>
    <xf numFmtId="9" fontId="16" fillId="33" borderId="21" xfId="62" applyFont="1" applyFill="1" applyBorder="1" applyAlignment="1" applyProtection="1">
      <alignment horizontal="center" vertical="center" wrapText="1"/>
      <protection locked="0"/>
    </xf>
    <xf numFmtId="0" fontId="16" fillId="0" borderId="15" xfId="0" applyFont="1" applyFill="1" applyBorder="1" applyAlignment="1" applyProtection="1">
      <alignment horizontal="justify" vertical="center" wrapText="1"/>
      <protection locked="0"/>
    </xf>
    <xf numFmtId="9" fontId="16" fillId="33" borderId="21" xfId="0" applyNumberFormat="1" applyFont="1" applyFill="1" applyBorder="1" applyAlignment="1" applyProtection="1">
      <alignment horizontal="center" vertical="center" wrapText="1"/>
      <protection locked="0"/>
    </xf>
    <xf numFmtId="0" fontId="16" fillId="33" borderId="12" xfId="0" applyFont="1" applyFill="1" applyBorder="1" applyAlignment="1" applyProtection="1">
      <alignment horizontal="justify" vertical="center" wrapText="1"/>
      <protection locked="0"/>
    </xf>
    <xf numFmtId="0" fontId="93" fillId="33" borderId="12" xfId="0" applyNumberFormat="1" applyFont="1" applyFill="1" applyBorder="1" applyAlignment="1">
      <alignment horizontal="center" vertical="center"/>
    </xf>
    <xf numFmtId="0" fontId="16" fillId="0" borderId="15" xfId="0" applyNumberFormat="1" applyFont="1" applyFill="1" applyBorder="1" applyAlignment="1" applyProtection="1">
      <alignment horizontal="center" vertical="center" wrapText="1"/>
      <protection locked="0"/>
    </xf>
    <xf numFmtId="9" fontId="16" fillId="33" borderId="15" xfId="0" applyNumberFormat="1" applyFont="1" applyFill="1" applyBorder="1" applyAlignment="1" applyProtection="1">
      <alignment horizontal="center" vertical="center" wrapText="1"/>
      <protection locked="0"/>
    </xf>
    <xf numFmtId="0" fontId="16" fillId="34" borderId="15" xfId="0" applyFont="1" applyFill="1" applyBorder="1" applyAlignment="1" applyProtection="1">
      <alignment horizontal="justify" vertical="center" wrapText="1"/>
      <protection locked="0"/>
    </xf>
    <xf numFmtId="0" fontId="93" fillId="33" borderId="15" xfId="0" applyFont="1" applyFill="1" applyBorder="1" applyAlignment="1" applyProtection="1">
      <alignment horizontal="justify" vertical="center" wrapText="1"/>
      <protection locked="0"/>
    </xf>
    <xf numFmtId="0" fontId="93" fillId="33" borderId="22" xfId="0" applyFont="1" applyFill="1" applyBorder="1" applyAlignment="1" applyProtection="1">
      <alignment horizontal="justify" vertical="center" wrapText="1"/>
      <protection locked="0"/>
    </xf>
    <xf numFmtId="0" fontId="93" fillId="33" borderId="22" xfId="0" applyFont="1" applyFill="1" applyBorder="1" applyAlignment="1" applyProtection="1">
      <alignment horizontal="center" vertical="center" wrapText="1"/>
      <protection locked="0"/>
    </xf>
    <xf numFmtId="0" fontId="16" fillId="33" borderId="22" xfId="0" applyFont="1" applyFill="1" applyBorder="1" applyAlignment="1" applyProtection="1">
      <alignment horizontal="center" vertical="center" wrapText="1"/>
      <protection locked="0"/>
    </xf>
    <xf numFmtId="9" fontId="16" fillId="33" borderId="22" xfId="0" applyNumberFormat="1" applyFont="1" applyFill="1" applyBorder="1" applyAlignment="1" applyProtection="1">
      <alignment horizontal="center" vertical="center" wrapText="1"/>
      <protection locked="0"/>
    </xf>
    <xf numFmtId="0" fontId="93" fillId="0" borderId="12" xfId="0" applyFont="1" applyFill="1" applyBorder="1" applyAlignment="1" applyProtection="1">
      <alignment horizontal="center" vertical="center" wrapText="1"/>
      <protection locked="0"/>
    </xf>
    <xf numFmtId="0" fontId="16" fillId="33" borderId="22" xfId="0" applyFont="1" applyFill="1" applyBorder="1" applyAlignment="1" applyProtection="1">
      <alignment horizontal="left" vertical="center" wrapText="1"/>
      <protection locked="0"/>
    </xf>
    <xf numFmtId="0" fontId="16" fillId="33" borderId="23" xfId="0" applyFont="1" applyFill="1" applyBorder="1" applyAlignment="1" applyProtection="1">
      <alignment horizontal="left" vertical="center" wrapText="1"/>
      <protection locked="0"/>
    </xf>
    <xf numFmtId="0" fontId="93" fillId="0" borderId="22" xfId="0" applyFont="1" applyFill="1" applyBorder="1" applyAlignment="1" applyProtection="1">
      <alignment horizontal="center" vertical="center" wrapText="1"/>
      <protection locked="0"/>
    </xf>
    <xf numFmtId="9" fontId="16" fillId="0" borderId="12" xfId="0" applyNumberFormat="1" applyFont="1" applyFill="1" applyBorder="1" applyAlignment="1" applyProtection="1">
      <alignment horizontal="center" vertical="center" wrapText="1"/>
      <protection locked="0"/>
    </xf>
    <xf numFmtId="0" fontId="93" fillId="0" borderId="15" xfId="0" applyFont="1" applyFill="1" applyBorder="1" applyAlignment="1" applyProtection="1">
      <alignment horizontal="center" vertical="center" wrapText="1"/>
      <protection locked="0"/>
    </xf>
    <xf numFmtId="9" fontId="16" fillId="0" borderId="22" xfId="0" applyNumberFormat="1" applyFont="1" applyFill="1" applyBorder="1" applyAlignment="1" applyProtection="1">
      <alignment horizontal="center" vertical="center" wrapText="1"/>
      <protection locked="0"/>
    </xf>
    <xf numFmtId="0" fontId="16" fillId="33" borderId="17" xfId="0" applyFont="1" applyFill="1" applyBorder="1" applyAlignment="1" applyProtection="1">
      <alignment horizontal="left" vertical="center" wrapText="1"/>
      <protection locked="0"/>
    </xf>
    <xf numFmtId="9" fontId="16" fillId="0" borderId="24" xfId="0" applyNumberFormat="1" applyFont="1" applyFill="1" applyBorder="1" applyAlignment="1" applyProtection="1">
      <alignment horizontal="center" vertical="center" wrapText="1"/>
      <protection locked="0"/>
    </xf>
    <xf numFmtId="0" fontId="93" fillId="0" borderId="0" xfId="0" applyFont="1" applyFill="1" applyAlignment="1" applyProtection="1">
      <alignment horizontal="justify" vertical="center" wrapText="1"/>
      <protection locked="0"/>
    </xf>
    <xf numFmtId="0" fontId="16" fillId="33" borderId="10" xfId="0" applyFont="1" applyFill="1" applyBorder="1" applyAlignment="1" applyProtection="1">
      <alignment horizontal="left" vertical="center" wrapText="1"/>
      <protection locked="0"/>
    </xf>
    <xf numFmtId="9" fontId="16" fillId="0" borderId="15" xfId="0" applyNumberFormat="1"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94" fillId="33" borderId="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locked="0"/>
    </xf>
    <xf numFmtId="0" fontId="93" fillId="33" borderId="0" xfId="0" applyFont="1" applyFill="1" applyBorder="1" applyAlignment="1" applyProtection="1">
      <alignment horizontal="justify" vertical="center" wrapText="1"/>
      <protection locked="0"/>
    </xf>
    <xf numFmtId="0" fontId="16" fillId="0" borderId="15" xfId="0" applyFont="1" applyFill="1" applyBorder="1" applyAlignment="1" applyProtection="1">
      <alignment vertical="center" wrapText="1"/>
      <protection locked="0"/>
    </xf>
    <xf numFmtId="0" fontId="16" fillId="0" borderId="17" xfId="0" applyFont="1" applyFill="1" applyBorder="1" applyAlignment="1" applyProtection="1">
      <alignment horizontal="left" vertical="center" wrapText="1"/>
      <protection locked="0"/>
    </xf>
    <xf numFmtId="0" fontId="94" fillId="35" borderId="25" xfId="0" applyFont="1" applyFill="1" applyBorder="1" applyAlignment="1" applyProtection="1">
      <alignment horizontal="center" vertical="center" wrapText="1"/>
      <protection/>
    </xf>
    <xf numFmtId="0" fontId="94" fillId="35" borderId="26" xfId="0" applyFont="1" applyFill="1" applyBorder="1" applyAlignment="1" applyProtection="1">
      <alignment horizontal="center" vertical="center" wrapText="1"/>
      <protection/>
    </xf>
    <xf numFmtId="0" fontId="95" fillId="33" borderId="0" xfId="0" applyFont="1" applyFill="1" applyAlignment="1" applyProtection="1">
      <alignment horizontal="justify" vertical="center" wrapText="1"/>
      <protection locked="0"/>
    </xf>
    <xf numFmtId="0" fontId="16" fillId="0" borderId="10"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33" borderId="12" xfId="62" applyNumberFormat="1" applyFont="1" applyFill="1" applyBorder="1" applyAlignment="1" applyProtection="1">
      <alignment horizontal="center" vertical="center" wrapText="1"/>
      <protection/>
    </xf>
    <xf numFmtId="9" fontId="21" fillId="33" borderId="23" xfId="0" applyNumberFormat="1" applyFont="1" applyFill="1" applyBorder="1" applyAlignment="1" applyProtection="1">
      <alignment horizontal="center" vertical="center" wrapText="1"/>
      <protection locked="0"/>
    </xf>
    <xf numFmtId="0" fontId="16" fillId="33" borderId="12" xfId="0" applyFont="1" applyFill="1" applyBorder="1" applyAlignment="1" applyProtection="1">
      <alignment horizontal="center" vertical="center" wrapText="1"/>
      <protection locked="0"/>
    </xf>
    <xf numFmtId="9" fontId="16" fillId="33" borderId="12" xfId="0" applyNumberFormat="1" applyFont="1" applyFill="1" applyBorder="1" applyAlignment="1" applyProtection="1">
      <alignment horizontal="center" vertical="center" wrapText="1"/>
      <protection locked="0"/>
    </xf>
    <xf numFmtId="0" fontId="16" fillId="33" borderId="13" xfId="62" applyNumberFormat="1" applyFont="1" applyFill="1" applyBorder="1" applyAlignment="1" applyProtection="1">
      <alignment horizontal="center" vertical="center" wrapText="1"/>
      <protection/>
    </xf>
    <xf numFmtId="0" fontId="93" fillId="33" borderId="15" xfId="0" applyFont="1" applyFill="1" applyBorder="1" applyAlignment="1">
      <alignment horizontal="center" vertical="center"/>
    </xf>
    <xf numFmtId="0" fontId="16" fillId="0" borderId="28" xfId="0" applyFont="1" applyFill="1" applyBorder="1" applyAlignment="1" applyProtection="1">
      <alignment horizontal="center" vertical="center" wrapText="1"/>
      <protection locked="0"/>
    </xf>
    <xf numFmtId="0" fontId="93" fillId="33" borderId="15" xfId="62" applyNumberFormat="1" applyFont="1" applyFill="1" applyBorder="1" applyAlignment="1" applyProtection="1">
      <alignment horizontal="center" vertical="center" wrapText="1"/>
      <protection/>
    </xf>
    <xf numFmtId="9" fontId="21" fillId="33" borderId="29" xfId="0" applyNumberFormat="1" applyFont="1" applyFill="1" applyBorder="1" applyAlignment="1" applyProtection="1">
      <alignment horizontal="center" vertical="center" wrapText="1"/>
      <protection locked="0"/>
    </xf>
    <xf numFmtId="0" fontId="93" fillId="33" borderId="16" xfId="62" applyNumberFormat="1" applyFont="1" applyFill="1" applyBorder="1" applyAlignment="1" applyProtection="1">
      <alignment horizontal="center" vertical="center" wrapText="1"/>
      <protection/>
    </xf>
    <xf numFmtId="0" fontId="93" fillId="33" borderId="22" xfId="0" applyFont="1" applyFill="1" applyBorder="1" applyAlignment="1" applyProtection="1">
      <alignment vertical="center" wrapText="1"/>
      <protection locked="0"/>
    </xf>
    <xf numFmtId="0" fontId="16" fillId="33" borderId="22" xfId="0" applyFont="1" applyFill="1" applyBorder="1" applyAlignment="1" applyProtection="1">
      <alignment vertical="center" wrapText="1"/>
      <protection locked="0"/>
    </xf>
    <xf numFmtId="0" fontId="16" fillId="33" borderId="28" xfId="0" applyFont="1" applyFill="1" applyBorder="1" applyAlignment="1" applyProtection="1">
      <alignment horizontal="center" vertical="center" wrapText="1"/>
      <protection locked="0"/>
    </xf>
    <xf numFmtId="0" fontId="93" fillId="36" borderId="15" xfId="62" applyNumberFormat="1" applyFont="1" applyFill="1" applyBorder="1" applyAlignment="1" applyProtection="1">
      <alignment horizontal="center" vertical="center" wrapText="1"/>
      <protection/>
    </xf>
    <xf numFmtId="0" fontId="93" fillId="36" borderId="16" xfId="62" applyNumberFormat="1"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locked="0"/>
    </xf>
    <xf numFmtId="0" fontId="93" fillId="33" borderId="22" xfId="62" applyNumberFormat="1" applyFont="1" applyFill="1" applyBorder="1" applyAlignment="1" applyProtection="1">
      <alignment horizontal="center" vertical="center" wrapText="1"/>
      <protection/>
    </xf>
    <xf numFmtId="0" fontId="93" fillId="37" borderId="22" xfId="62" applyNumberFormat="1" applyFont="1" applyFill="1" applyBorder="1" applyAlignment="1" applyProtection="1">
      <alignment horizontal="center" vertical="center" wrapText="1"/>
      <protection/>
    </xf>
    <xf numFmtId="0" fontId="93" fillId="37" borderId="31" xfId="62" applyNumberFormat="1" applyFont="1" applyFill="1" applyBorder="1" applyAlignment="1" applyProtection="1">
      <alignment horizontal="center" vertical="center" wrapText="1"/>
      <protection/>
    </xf>
    <xf numFmtId="0" fontId="93" fillId="37" borderId="15" xfId="62" applyNumberFormat="1" applyFont="1" applyFill="1" applyBorder="1" applyAlignment="1" applyProtection="1">
      <alignment horizontal="center" vertical="center" wrapText="1"/>
      <protection/>
    </xf>
    <xf numFmtId="0" fontId="93" fillId="37" borderId="16" xfId="62" applyNumberFormat="1" applyFont="1" applyFill="1" applyBorder="1" applyAlignment="1" applyProtection="1">
      <alignment horizontal="center" vertical="center" wrapText="1"/>
      <protection/>
    </xf>
    <xf numFmtId="0" fontId="16" fillId="33" borderId="15" xfId="62" applyNumberFormat="1" applyFont="1" applyFill="1" applyBorder="1" applyAlignment="1" applyProtection="1">
      <alignment horizontal="center" vertical="center" wrapText="1"/>
      <protection/>
    </xf>
    <xf numFmtId="0" fontId="16" fillId="37" borderId="15" xfId="62" applyNumberFormat="1" applyFont="1" applyFill="1" applyBorder="1" applyAlignment="1" applyProtection="1">
      <alignment horizontal="center" vertical="center" wrapText="1"/>
      <protection/>
    </xf>
    <xf numFmtId="0" fontId="16" fillId="37" borderId="16" xfId="62" applyNumberFormat="1" applyFont="1" applyFill="1" applyBorder="1" applyAlignment="1" applyProtection="1">
      <alignment horizontal="center" vertical="center" wrapText="1"/>
      <protection/>
    </xf>
    <xf numFmtId="0" fontId="16" fillId="33" borderId="0" xfId="0" applyFont="1" applyFill="1" applyAlignment="1" applyProtection="1">
      <alignment horizontal="justify" vertical="center" wrapText="1"/>
      <protection locked="0"/>
    </xf>
    <xf numFmtId="0" fontId="16" fillId="0" borderId="0" xfId="0" applyFont="1" applyFill="1" applyAlignment="1" applyProtection="1">
      <alignment horizontal="justify" vertical="center" wrapText="1"/>
      <protection locked="0"/>
    </xf>
    <xf numFmtId="0" fontId="16" fillId="33" borderId="27" xfId="0" applyFont="1" applyFill="1" applyBorder="1" applyAlignment="1" applyProtection="1">
      <alignment horizontal="center" vertical="center" wrapText="1"/>
      <protection locked="0"/>
    </xf>
    <xf numFmtId="0" fontId="16" fillId="37" borderId="12" xfId="62" applyNumberFormat="1" applyFont="1" applyFill="1" applyBorder="1" applyAlignment="1" applyProtection="1">
      <alignment horizontal="center" vertical="center" wrapText="1"/>
      <protection/>
    </xf>
    <xf numFmtId="0" fontId="16" fillId="37" borderId="13" xfId="62" applyNumberFormat="1" applyFont="1" applyFill="1" applyBorder="1" applyAlignment="1" applyProtection="1">
      <alignment horizontal="center" vertical="center" wrapText="1"/>
      <protection/>
    </xf>
    <xf numFmtId="9" fontId="16" fillId="0" borderId="18" xfId="0" applyNumberFormat="1" applyFont="1" applyFill="1" applyBorder="1" applyAlignment="1" applyProtection="1">
      <alignment horizontal="center" vertical="center" wrapText="1"/>
      <protection locked="0"/>
    </xf>
    <xf numFmtId="0" fontId="16" fillId="0" borderId="15" xfId="62" applyNumberFormat="1" applyFont="1" applyFill="1" applyBorder="1" applyAlignment="1" applyProtection="1">
      <alignment horizontal="center" vertical="center" wrapText="1"/>
      <protection/>
    </xf>
    <xf numFmtId="10" fontId="16" fillId="0" borderId="15" xfId="0" applyNumberFormat="1" applyFont="1" applyFill="1" applyBorder="1" applyAlignment="1" applyProtection="1">
      <alignment horizontal="center" vertical="center" wrapText="1"/>
      <protection locked="0"/>
    </xf>
    <xf numFmtId="0" fontId="93" fillId="0" borderId="22" xfId="62" applyNumberFormat="1" applyFont="1" applyFill="1" applyBorder="1" applyAlignment="1" applyProtection="1">
      <alignment horizontal="center" vertical="center" wrapText="1"/>
      <protection/>
    </xf>
    <xf numFmtId="0" fontId="16" fillId="0" borderId="16" xfId="62" applyNumberFormat="1" applyFont="1" applyFill="1" applyBorder="1" applyAlignment="1" applyProtection="1">
      <alignment horizontal="center" vertical="center" wrapText="1"/>
      <protection/>
    </xf>
    <xf numFmtId="0" fontId="16" fillId="33" borderId="0" xfId="0" applyFont="1" applyFill="1" applyBorder="1" applyAlignment="1" applyProtection="1">
      <alignment horizontal="justify" vertical="center" wrapText="1"/>
      <protection locked="0"/>
    </xf>
    <xf numFmtId="0" fontId="93" fillId="33" borderId="15"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left" vertical="center" wrapText="1"/>
      <protection locked="0"/>
    </xf>
    <xf numFmtId="0" fontId="93" fillId="0" borderId="15" xfId="0" applyFont="1" applyFill="1" applyBorder="1" applyAlignment="1" applyProtection="1">
      <alignment horizontal="justify" vertical="center" wrapText="1"/>
      <protection locked="0"/>
    </xf>
    <xf numFmtId="0" fontId="16" fillId="33" borderId="32" xfId="0" applyFont="1" applyFill="1" applyBorder="1" applyAlignment="1" applyProtection="1">
      <alignment horizontal="center" vertical="center" wrapText="1"/>
      <protection locked="0"/>
    </xf>
    <xf numFmtId="0" fontId="93" fillId="33" borderId="24" xfId="62" applyNumberFormat="1" applyFont="1" applyFill="1" applyBorder="1" applyAlignment="1" applyProtection="1">
      <alignment horizontal="center" vertical="center" wrapText="1"/>
      <protection/>
    </xf>
    <xf numFmtId="0" fontId="93" fillId="37" borderId="24" xfId="62" applyNumberFormat="1" applyFont="1" applyFill="1" applyBorder="1" applyAlignment="1" applyProtection="1">
      <alignment horizontal="center" vertical="center" wrapText="1"/>
      <protection/>
    </xf>
    <xf numFmtId="9" fontId="16" fillId="33" borderId="24" xfId="0" applyNumberFormat="1" applyFont="1" applyFill="1" applyBorder="1" applyAlignment="1" applyProtection="1">
      <alignment horizontal="center" vertical="center" wrapText="1"/>
      <protection locked="0"/>
    </xf>
    <xf numFmtId="0" fontId="16" fillId="33" borderId="24" xfId="0" applyFont="1" applyFill="1" applyBorder="1" applyAlignment="1" applyProtection="1">
      <alignment horizontal="center" vertical="center" wrapText="1"/>
      <protection locked="0"/>
    </xf>
    <xf numFmtId="0" fontId="93" fillId="33" borderId="17" xfId="62" applyNumberFormat="1" applyFont="1" applyFill="1" applyBorder="1" applyAlignment="1" applyProtection="1">
      <alignment horizontal="center" vertical="center" wrapText="1"/>
      <protection/>
    </xf>
    <xf numFmtId="0" fontId="93" fillId="37" borderId="17" xfId="62" applyNumberFormat="1" applyFont="1" applyFill="1" applyBorder="1" applyAlignment="1" applyProtection="1">
      <alignment horizontal="center" vertical="center" wrapText="1"/>
      <protection/>
    </xf>
    <xf numFmtId="0" fontId="93" fillId="37" borderId="26" xfId="62" applyNumberFormat="1" applyFont="1" applyFill="1" applyBorder="1" applyAlignment="1" applyProtection="1">
      <alignment horizontal="center" vertical="center" wrapText="1"/>
      <protection/>
    </xf>
    <xf numFmtId="0" fontId="95" fillId="34" borderId="12" xfId="0" applyFont="1" applyFill="1" applyBorder="1" applyAlignment="1" applyProtection="1">
      <alignment horizontal="left" vertical="center" wrapText="1"/>
      <protection locked="0"/>
    </xf>
    <xf numFmtId="0" fontId="16" fillId="34" borderId="12" xfId="0" applyFont="1" applyFill="1" applyBorder="1" applyAlignment="1" applyProtection="1">
      <alignment horizontal="left" vertical="center" wrapText="1"/>
      <protection locked="0"/>
    </xf>
    <xf numFmtId="0" fontId="93" fillId="33" borderId="12" xfId="0" applyFont="1" applyFill="1" applyBorder="1" applyAlignment="1">
      <alignment horizontal="center" vertical="center"/>
    </xf>
    <xf numFmtId="0" fontId="16" fillId="34" borderId="15" xfId="0" applyFont="1" applyFill="1" applyBorder="1" applyAlignment="1" applyProtection="1">
      <alignment horizontal="left" vertical="center" wrapText="1"/>
      <protection locked="0"/>
    </xf>
    <xf numFmtId="0" fontId="16" fillId="38" borderId="15" xfId="0" applyFont="1" applyFill="1" applyBorder="1" applyAlignment="1" applyProtection="1">
      <alignment horizontal="left" vertical="center" wrapText="1"/>
      <protection locked="0"/>
    </xf>
    <xf numFmtId="0" fontId="16" fillId="34" borderId="15" xfId="0" applyFont="1" applyFill="1" applyBorder="1" applyAlignment="1" applyProtection="1">
      <alignment vertical="center" wrapText="1"/>
      <protection locked="0"/>
    </xf>
    <xf numFmtId="1" fontId="16" fillId="33" borderId="15" xfId="0" applyNumberFormat="1" applyFont="1" applyFill="1" applyBorder="1" applyAlignment="1" applyProtection="1">
      <alignment horizontal="center" vertical="center" wrapText="1"/>
      <protection locked="0"/>
    </xf>
    <xf numFmtId="1" fontId="16" fillId="0" borderId="15" xfId="0" applyNumberFormat="1" applyFont="1" applyFill="1" applyBorder="1" applyAlignment="1" applyProtection="1">
      <alignment horizontal="center" vertical="center" wrapText="1"/>
      <protection locked="0"/>
    </xf>
    <xf numFmtId="0" fontId="16" fillId="34" borderId="17" xfId="0" applyFont="1" applyFill="1" applyBorder="1" applyAlignment="1" applyProtection="1">
      <alignment horizontal="left" vertical="center" wrapText="1"/>
      <protection locked="0"/>
    </xf>
    <xf numFmtId="1" fontId="16" fillId="0" borderId="17" xfId="0" applyNumberFormat="1" applyFont="1" applyFill="1" applyBorder="1" applyAlignment="1" applyProtection="1">
      <alignment horizontal="center" vertical="center" wrapText="1"/>
      <protection locked="0"/>
    </xf>
    <xf numFmtId="0" fontId="96" fillId="33" borderId="0" xfId="0" applyFont="1" applyFill="1" applyAlignment="1" applyProtection="1">
      <alignment horizontal="right" vertical="center" wrapText="1"/>
      <protection locked="0"/>
    </xf>
    <xf numFmtId="0" fontId="96" fillId="33" borderId="0" xfId="0" applyFont="1" applyFill="1" applyAlignment="1" applyProtection="1">
      <alignment horizontal="justify" vertical="center" wrapText="1"/>
      <protection locked="0"/>
    </xf>
    <xf numFmtId="0" fontId="16" fillId="33" borderId="10" xfId="0" applyNumberFormat="1" applyFont="1" applyFill="1" applyBorder="1" applyAlignment="1" applyProtection="1">
      <alignment horizontal="center" vertical="center" wrapText="1"/>
      <protection locked="0"/>
    </xf>
    <xf numFmtId="0" fontId="93" fillId="33" borderId="33" xfId="62" applyNumberFormat="1" applyFont="1" applyFill="1" applyBorder="1" applyAlignment="1" applyProtection="1">
      <alignment horizontal="center" vertical="center" wrapText="1"/>
      <protection/>
    </xf>
    <xf numFmtId="0" fontId="21" fillId="33" borderId="15" xfId="0" applyFont="1" applyFill="1" applyBorder="1" applyAlignment="1" applyProtection="1">
      <alignment horizontal="left" vertical="center" wrapText="1"/>
      <protection locked="0"/>
    </xf>
    <xf numFmtId="0" fontId="93" fillId="33" borderId="18" xfId="62" applyNumberFormat="1" applyFont="1" applyFill="1" applyBorder="1" applyAlignment="1" applyProtection="1">
      <alignment horizontal="center" vertical="center" wrapText="1"/>
      <protection/>
    </xf>
    <xf numFmtId="0" fontId="16" fillId="33" borderId="15" xfId="0" applyNumberFormat="1" applyFont="1" applyFill="1" applyBorder="1" applyAlignment="1" applyProtection="1">
      <alignment horizontal="center" vertical="center" wrapText="1"/>
      <protection locked="0"/>
    </xf>
    <xf numFmtId="0" fontId="16" fillId="33" borderId="17" xfId="0" applyNumberFormat="1"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95" fillId="33" borderId="17" xfId="0" applyFont="1" applyFill="1" applyBorder="1" applyAlignment="1" applyProtection="1">
      <alignment horizontal="center" vertical="center" wrapText="1"/>
      <protection locked="0"/>
    </xf>
    <xf numFmtId="0" fontId="93" fillId="33" borderId="21" xfId="62" applyNumberFormat="1" applyFont="1" applyFill="1" applyBorder="1" applyAlignment="1" applyProtection="1">
      <alignment horizontal="center" vertical="center" wrapText="1"/>
      <protection/>
    </xf>
    <xf numFmtId="9" fontId="16" fillId="33" borderId="34" xfId="0" applyNumberFormat="1" applyFont="1" applyFill="1" applyBorder="1" applyAlignment="1" applyProtection="1">
      <alignment horizontal="center" vertical="center" wrapText="1"/>
      <protection locked="0"/>
    </xf>
    <xf numFmtId="0" fontId="16" fillId="0" borderId="35" xfId="0" applyFont="1" applyFill="1" applyBorder="1" applyAlignment="1" applyProtection="1">
      <alignment horizontal="left" vertical="center" wrapText="1"/>
      <protection locked="0"/>
    </xf>
    <xf numFmtId="0" fontId="16" fillId="33" borderId="10" xfId="0" applyNumberFormat="1" applyFont="1" applyFill="1" applyBorder="1" applyAlignment="1" applyProtection="1">
      <alignment horizontal="left" vertical="center" wrapText="1"/>
      <protection locked="0"/>
    </xf>
    <xf numFmtId="9" fontId="16" fillId="33" borderId="10" xfId="0" applyNumberFormat="1" applyFont="1" applyFill="1" applyBorder="1" applyAlignment="1" applyProtection="1">
      <alignment horizontal="left" vertical="center" wrapText="1"/>
      <protection locked="0"/>
    </xf>
    <xf numFmtId="0" fontId="93" fillId="33" borderId="33" xfId="62" applyNumberFormat="1" applyFont="1" applyFill="1" applyBorder="1" applyAlignment="1" applyProtection="1">
      <alignment horizontal="left" vertical="center" wrapText="1"/>
      <protection/>
    </xf>
    <xf numFmtId="0" fontId="93" fillId="33" borderId="0" xfId="0" applyFont="1" applyFill="1" applyAlignment="1" applyProtection="1">
      <alignment horizontal="left" vertical="center" wrapText="1"/>
      <protection locked="0"/>
    </xf>
    <xf numFmtId="0" fontId="97" fillId="33" borderId="15" xfId="0" applyFont="1" applyFill="1" applyBorder="1" applyAlignment="1" applyProtection="1">
      <alignment horizontal="center" vertical="center" wrapText="1"/>
      <protection locked="0"/>
    </xf>
    <xf numFmtId="0" fontId="93" fillId="33" borderId="19" xfId="0" applyFont="1" applyFill="1" applyBorder="1" applyAlignment="1" applyProtection="1">
      <alignment vertical="center" wrapText="1"/>
      <protection locked="0"/>
    </xf>
    <xf numFmtId="0" fontId="16" fillId="0" borderId="30" xfId="0" applyFont="1" applyFill="1" applyBorder="1" applyAlignment="1" applyProtection="1">
      <alignment horizontal="center" vertical="center" wrapText="1"/>
      <protection locked="0"/>
    </xf>
    <xf numFmtId="0" fontId="97" fillId="33" borderId="22" xfId="0" applyFont="1" applyFill="1" applyBorder="1" applyAlignment="1" applyProtection="1">
      <alignment horizontal="center" vertical="center" wrapText="1"/>
      <protection locked="0"/>
    </xf>
    <xf numFmtId="0" fontId="93" fillId="33" borderId="36" xfId="62" applyNumberFormat="1" applyFont="1" applyFill="1" applyBorder="1" applyAlignment="1" applyProtection="1">
      <alignment horizontal="center" vertical="center" wrapText="1"/>
      <protection/>
    </xf>
    <xf numFmtId="9" fontId="16" fillId="33" borderId="36"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21" fillId="33" borderId="15" xfId="0" applyFont="1" applyFill="1" applyBorder="1" applyAlignment="1" applyProtection="1">
      <alignment horizontal="center" vertical="center" wrapText="1"/>
      <protection locked="0"/>
    </xf>
    <xf numFmtId="0" fontId="93" fillId="33" borderId="31" xfId="62" applyNumberFormat="1" applyFont="1" applyFill="1" applyBorder="1" applyAlignment="1" applyProtection="1">
      <alignment horizontal="center" vertical="center" wrapText="1"/>
      <protection/>
    </xf>
    <xf numFmtId="0" fontId="95" fillId="33" borderId="0" xfId="0" applyFont="1" applyFill="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locked="0"/>
    </xf>
    <xf numFmtId="0" fontId="16" fillId="33" borderId="34" xfId="0" applyNumberFormat="1" applyFont="1" applyFill="1" applyBorder="1" applyAlignment="1" applyProtection="1">
      <alignment horizontal="center" vertical="center" wrapText="1"/>
      <protection locked="0"/>
    </xf>
    <xf numFmtId="0" fontId="93" fillId="33" borderId="18" xfId="0" applyFont="1" applyFill="1" applyBorder="1" applyAlignment="1" applyProtection="1">
      <alignment horizontal="center" vertical="center" wrapText="1"/>
      <protection locked="0"/>
    </xf>
    <xf numFmtId="0" fontId="93" fillId="33" borderId="15" xfId="0" applyFont="1" applyFill="1" applyBorder="1" applyAlignment="1" applyProtection="1">
      <alignment horizontal="left" vertical="center" wrapText="1"/>
      <protection locked="0"/>
    </xf>
    <xf numFmtId="0" fontId="93" fillId="33" borderId="15" xfId="0" applyFont="1" applyFill="1" applyBorder="1" applyAlignment="1" applyProtection="1">
      <alignment vertical="center" wrapText="1"/>
      <protection locked="0"/>
    </xf>
    <xf numFmtId="9" fontId="93" fillId="33" borderId="15" xfId="0" applyNumberFormat="1" applyFont="1" applyFill="1" applyBorder="1" applyAlignment="1" applyProtection="1">
      <alignment horizontal="center" vertical="center" wrapText="1"/>
      <protection locked="0"/>
    </xf>
    <xf numFmtId="4" fontId="93" fillId="33" borderId="0" xfId="0" applyNumberFormat="1" applyFont="1" applyFill="1" applyAlignment="1" applyProtection="1">
      <alignment horizontal="justify" vertical="center" wrapText="1"/>
      <protection locked="0"/>
    </xf>
    <xf numFmtId="0" fontId="16" fillId="0" borderId="10" xfId="0" applyFont="1" applyFill="1" applyBorder="1" applyAlignment="1" applyProtection="1">
      <alignment horizontal="left" vertical="center" wrapText="1"/>
      <protection locked="0"/>
    </xf>
    <xf numFmtId="0" fontId="95" fillId="33" borderId="0" xfId="0" applyFont="1" applyFill="1" applyAlignment="1" applyProtection="1">
      <alignment horizontal="left" vertical="top" wrapText="1"/>
      <protection locked="0"/>
    </xf>
    <xf numFmtId="0" fontId="95" fillId="33" borderId="0" xfId="0" applyFont="1" applyFill="1" applyAlignment="1" applyProtection="1">
      <alignment horizontal="center" vertical="center" wrapText="1"/>
      <protection locked="0"/>
    </xf>
    <xf numFmtId="0" fontId="93" fillId="0" borderId="0" xfId="0" applyFont="1" applyBorder="1" applyAlignment="1" applyProtection="1">
      <alignment horizontal="justify" vertical="center" wrapText="1"/>
      <protection locked="0"/>
    </xf>
    <xf numFmtId="0" fontId="93" fillId="0" borderId="15" xfId="0" applyFont="1" applyBorder="1" applyAlignment="1" applyProtection="1">
      <alignment horizontal="justify" vertical="center" wrapText="1"/>
      <protection locked="0"/>
    </xf>
    <xf numFmtId="0" fontId="95" fillId="33" borderId="0" xfId="0" applyFont="1" applyFill="1" applyBorder="1" applyAlignment="1" applyProtection="1">
      <alignment horizontal="left" vertical="top" wrapText="1"/>
      <protection locked="0"/>
    </xf>
    <xf numFmtId="0" fontId="16" fillId="0" borderId="12" xfId="0" applyFont="1" applyFill="1" applyBorder="1" applyAlignment="1" applyProtection="1">
      <alignment horizontal="center" vertical="center" wrapText="1"/>
      <protection locked="0"/>
    </xf>
    <xf numFmtId="0" fontId="93" fillId="33" borderId="37" xfId="0" applyFont="1" applyFill="1" applyBorder="1" applyAlignment="1" applyProtection="1">
      <alignment horizontal="left" vertical="center" wrapText="1"/>
      <protection locked="0"/>
    </xf>
    <xf numFmtId="0" fontId="16" fillId="33" borderId="12" xfId="0" applyFont="1" applyFill="1" applyBorder="1" applyAlignment="1" applyProtection="1">
      <alignment horizontal="left" vertical="center" wrapText="1"/>
      <protection/>
    </xf>
    <xf numFmtId="0" fontId="16" fillId="33" borderId="12" xfId="0" applyFont="1" applyFill="1" applyBorder="1" applyAlignment="1" applyProtection="1">
      <alignment horizontal="center" vertical="center" wrapText="1"/>
      <protection/>
    </xf>
    <xf numFmtId="0" fontId="16" fillId="39" borderId="15" xfId="46" applyFont="1" applyFill="1" applyBorder="1" applyAlignment="1">
      <alignment vertical="center" wrapText="1"/>
      <protection/>
    </xf>
    <xf numFmtId="0" fontId="16" fillId="33" borderId="15" xfId="46" applyFont="1" applyFill="1" applyBorder="1" applyAlignment="1">
      <alignment horizontal="left" vertical="center" wrapText="1" readingOrder="1"/>
      <protection/>
    </xf>
    <xf numFmtId="0" fontId="16" fillId="39" borderId="15" xfId="46" applyFont="1" applyFill="1" applyBorder="1" applyAlignment="1">
      <alignment horizontal="left" vertical="center" wrapText="1" readingOrder="1"/>
      <protection/>
    </xf>
    <xf numFmtId="0" fontId="16" fillId="39" borderId="17" xfId="46" applyFont="1" applyFill="1" applyBorder="1" applyAlignment="1">
      <alignment horizontal="left" vertical="center" wrapText="1" readingOrder="1"/>
      <protection/>
    </xf>
    <xf numFmtId="0" fontId="16" fillId="33" borderId="17" xfId="46" applyFont="1" applyFill="1" applyBorder="1" applyAlignment="1">
      <alignment horizontal="left" vertical="center" wrapText="1" readingOrder="1"/>
      <protection/>
    </xf>
    <xf numFmtId="0" fontId="16" fillId="0" borderId="17" xfId="0" applyFont="1" applyBorder="1" applyAlignment="1">
      <alignment horizontal="center" vertical="center" wrapText="1"/>
    </xf>
    <xf numFmtId="0" fontId="98" fillId="0" borderId="15"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16" fillId="33" borderId="22" xfId="0" applyNumberFormat="1" applyFont="1" applyFill="1" applyBorder="1" applyAlignment="1" applyProtection="1">
      <alignment horizontal="center" vertical="center" wrapText="1"/>
      <protection locked="0"/>
    </xf>
    <xf numFmtId="0" fontId="16" fillId="0" borderId="22"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locked="0"/>
    </xf>
    <xf numFmtId="0" fontId="16" fillId="0" borderId="12"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vertical="center" wrapText="1"/>
      <protection locked="0"/>
    </xf>
    <xf numFmtId="0" fontId="93" fillId="0" borderId="15"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center" vertical="center" wrapText="1"/>
      <protection locked="0"/>
    </xf>
    <xf numFmtId="0" fontId="93" fillId="0" borderId="17" xfId="0" applyFont="1" applyFill="1" applyBorder="1" applyAlignment="1" applyProtection="1">
      <alignment horizontal="center" vertical="center" wrapText="1"/>
      <protection locked="0"/>
    </xf>
    <xf numFmtId="9" fontId="16" fillId="0" borderId="17" xfId="0" applyNumberFormat="1" applyFont="1" applyFill="1" applyBorder="1" applyAlignment="1" applyProtection="1">
      <alignment horizontal="center" vertical="center" wrapText="1"/>
      <protection locked="0"/>
    </xf>
    <xf numFmtId="0" fontId="93" fillId="40" borderId="15" xfId="0" applyFont="1" applyFill="1" applyBorder="1" applyAlignment="1">
      <alignment horizontal="left" vertical="center" wrapText="1"/>
    </xf>
    <xf numFmtId="0" fontId="93" fillId="40" borderId="15" xfId="0" applyFont="1" applyFill="1" applyBorder="1" applyAlignment="1">
      <alignment vertical="center" wrapText="1"/>
    </xf>
    <xf numFmtId="0" fontId="93" fillId="40" borderId="22" xfId="0" applyFont="1" applyFill="1" applyBorder="1" applyAlignment="1">
      <alignment horizontal="left" vertical="center" wrapText="1"/>
    </xf>
    <xf numFmtId="0" fontId="93" fillId="40" borderId="17" xfId="0" applyFont="1" applyFill="1" applyBorder="1" applyAlignment="1">
      <alignment horizontal="left" vertical="center" wrapText="1"/>
    </xf>
    <xf numFmtId="0" fontId="99" fillId="41" borderId="22" xfId="0" applyFont="1" applyFill="1" applyBorder="1" applyAlignment="1">
      <alignment horizontal="left" vertical="center" wrapText="1"/>
    </xf>
    <xf numFmtId="0" fontId="100" fillId="0" borderId="0" xfId="0" applyFont="1" applyBorder="1" applyAlignment="1">
      <alignment vertical="center" wrapText="1"/>
    </xf>
    <xf numFmtId="44" fontId="100" fillId="0" borderId="0" xfId="50" applyNumberFormat="1" applyFont="1" applyFill="1" applyBorder="1" applyAlignment="1">
      <alignment horizontal="center" vertical="center" wrapText="1"/>
    </xf>
    <xf numFmtId="44" fontId="100" fillId="0" borderId="0" xfId="50" applyNumberFormat="1" applyFont="1" applyBorder="1" applyAlignment="1">
      <alignment horizontal="center" vertical="center" wrapText="1"/>
    </xf>
    <xf numFmtId="0" fontId="81" fillId="0" borderId="0" xfId="59" applyFont="1" applyAlignment="1">
      <alignment horizontal="center"/>
      <protection/>
    </xf>
    <xf numFmtId="0" fontId="101" fillId="0" borderId="0" xfId="59" applyFont="1" applyAlignment="1">
      <alignment horizontal="center"/>
      <protection/>
    </xf>
    <xf numFmtId="0" fontId="81" fillId="0" borderId="0" xfId="59" applyFont="1">
      <alignment/>
      <protection/>
    </xf>
    <xf numFmtId="0" fontId="102" fillId="0" borderId="0" xfId="59" applyFont="1">
      <alignment/>
      <protection/>
    </xf>
    <xf numFmtId="0" fontId="103" fillId="0" borderId="0" xfId="59" applyFont="1" applyBorder="1" applyAlignment="1">
      <alignment vertical="center"/>
      <protection/>
    </xf>
    <xf numFmtId="0" fontId="104" fillId="42" borderId="0" xfId="0" applyFont="1" applyFill="1" applyAlignment="1">
      <alignment horizontal="center" vertical="top" wrapText="1"/>
    </xf>
    <xf numFmtId="0" fontId="105" fillId="0" borderId="0" xfId="0" applyFont="1" applyFill="1" applyAlignment="1">
      <alignment/>
    </xf>
    <xf numFmtId="0" fontId="105" fillId="40" borderId="0" xfId="0" applyFont="1" applyFill="1" applyBorder="1" applyAlignment="1">
      <alignment vertical="top" wrapText="1"/>
    </xf>
    <xf numFmtId="0" fontId="106" fillId="42" borderId="38" xfId="0" applyFont="1" applyFill="1" applyBorder="1" applyAlignment="1">
      <alignment wrapText="1"/>
    </xf>
    <xf numFmtId="3" fontId="107" fillId="40" borderId="15" xfId="0" applyNumberFormat="1" applyFont="1" applyFill="1" applyBorder="1" applyAlignment="1">
      <alignment horizontal="right" wrapText="1"/>
    </xf>
    <xf numFmtId="0" fontId="108" fillId="40" borderId="39" xfId="0" applyFont="1" applyFill="1" applyBorder="1" applyAlignment="1">
      <alignment horizontal="left" vertical="top" wrapText="1" indent="3"/>
    </xf>
    <xf numFmtId="0" fontId="109" fillId="40" borderId="0" xfId="0" applyFont="1" applyFill="1" applyBorder="1" applyAlignment="1">
      <alignment horizontal="left" vertical="top" wrapText="1" indent="3"/>
    </xf>
    <xf numFmtId="0" fontId="93" fillId="33" borderId="12" xfId="0" applyFont="1" applyFill="1" applyBorder="1" applyAlignment="1" applyProtection="1">
      <alignment horizontal="justify" vertical="center" wrapText="1"/>
      <protection locked="0"/>
    </xf>
    <xf numFmtId="0" fontId="93" fillId="0" borderId="15" xfId="0" applyFont="1" applyBorder="1" applyAlignment="1">
      <alignment horizontal="justify" vertical="top" wrapText="1" readingOrder="1"/>
    </xf>
    <xf numFmtId="0" fontId="93" fillId="0" borderId="15" xfId="0" applyFont="1" applyBorder="1" applyAlignment="1">
      <alignment horizontal="center" vertical="center" wrapText="1" readingOrder="1"/>
    </xf>
    <xf numFmtId="0" fontId="93" fillId="0" borderId="0" xfId="0" applyFont="1" applyBorder="1" applyAlignment="1">
      <alignment horizontal="center" vertical="center" wrapText="1" readingOrder="1"/>
    </xf>
    <xf numFmtId="0" fontId="93" fillId="0" borderId="15" xfId="0" applyNumberFormat="1" applyFont="1" applyBorder="1" applyAlignment="1">
      <alignment horizontal="center" vertical="center"/>
    </xf>
    <xf numFmtId="0" fontId="105" fillId="0" borderId="0" xfId="0" applyFont="1" applyAlignment="1">
      <alignment/>
    </xf>
    <xf numFmtId="0" fontId="110" fillId="40" borderId="15" xfId="0" applyFont="1" applyFill="1" applyBorder="1" applyAlignment="1">
      <alignment horizontal="left" vertical="center" wrapText="1"/>
    </xf>
    <xf numFmtId="0" fontId="110" fillId="40" borderId="15" xfId="0" applyFont="1" applyFill="1" applyBorder="1" applyAlignment="1">
      <alignment horizontal="left" vertical="top" wrapText="1"/>
    </xf>
    <xf numFmtId="0" fontId="110" fillId="40" borderId="15" xfId="0" applyFont="1" applyFill="1" applyBorder="1" applyAlignment="1">
      <alignment horizontal="center" vertical="center" wrapText="1"/>
    </xf>
    <xf numFmtId="9" fontId="111" fillId="40" borderId="15" xfId="0" applyNumberFormat="1" applyFont="1" applyFill="1" applyBorder="1" applyAlignment="1">
      <alignment horizontal="center" vertical="center" wrapText="1"/>
    </xf>
    <xf numFmtId="0" fontId="112" fillId="0" borderId="0" xfId="0" applyFont="1" applyFill="1" applyAlignment="1">
      <alignment/>
    </xf>
    <xf numFmtId="0" fontId="112" fillId="43" borderId="0" xfId="0" applyFont="1" applyFill="1" applyAlignment="1">
      <alignment/>
    </xf>
    <xf numFmtId="0" fontId="111" fillId="40" borderId="39" xfId="0" applyFont="1" applyFill="1" applyBorder="1" applyAlignment="1">
      <alignment horizontal="left" vertical="center" wrapText="1"/>
    </xf>
    <xf numFmtId="0" fontId="93" fillId="0" borderId="15" xfId="0" applyFont="1" applyBorder="1" applyAlignment="1">
      <alignment horizontal="justify" vertical="center" wrapText="1" readingOrder="1"/>
    </xf>
    <xf numFmtId="0" fontId="105" fillId="13" borderId="0" xfId="0" applyFont="1" applyFill="1" applyAlignment="1">
      <alignment/>
    </xf>
    <xf numFmtId="0" fontId="111" fillId="40" borderId="40" xfId="0" applyFont="1" applyFill="1" applyBorder="1" applyAlignment="1">
      <alignment horizontal="left" vertical="center" wrapText="1"/>
    </xf>
    <xf numFmtId="0" fontId="111" fillId="40" borderId="41" xfId="0" applyFont="1" applyFill="1" applyBorder="1" applyAlignment="1">
      <alignment horizontal="left" vertical="center" wrapText="1"/>
    </xf>
    <xf numFmtId="0" fontId="111" fillId="40" borderId="41" xfId="0" applyFont="1" applyFill="1" applyBorder="1" applyAlignment="1">
      <alignment horizontal="center" vertical="center" wrapText="1"/>
    </xf>
    <xf numFmtId="9" fontId="111" fillId="40" borderId="41" xfId="0" applyNumberFormat="1" applyFont="1" applyFill="1" applyBorder="1" applyAlignment="1">
      <alignment horizontal="center" vertical="center" wrapText="1"/>
    </xf>
    <xf numFmtId="0" fontId="111" fillId="40" borderId="41" xfId="0" applyFont="1" applyFill="1" applyBorder="1" applyAlignment="1">
      <alignment horizontal="left" vertical="top" wrapText="1"/>
    </xf>
    <xf numFmtId="0" fontId="105" fillId="16" borderId="0" xfId="0" applyFont="1" applyFill="1" applyAlignment="1">
      <alignment/>
    </xf>
    <xf numFmtId="0" fontId="111" fillId="40" borderId="42" xfId="0" applyFont="1" applyFill="1" applyBorder="1" applyAlignment="1">
      <alignment horizontal="center" vertical="center" wrapText="1"/>
    </xf>
    <xf numFmtId="0" fontId="111" fillId="40" borderId="40" xfId="0" applyFont="1" applyFill="1" applyBorder="1" applyAlignment="1">
      <alignment horizontal="center" vertical="center" wrapText="1"/>
    </xf>
    <xf numFmtId="0" fontId="113" fillId="0" borderId="15" xfId="0" applyFont="1" applyBorder="1" applyAlignment="1">
      <alignment horizontal="center" wrapText="1"/>
    </xf>
    <xf numFmtId="0" fontId="111" fillId="40" borderId="43" xfId="0" applyFont="1" applyFill="1" applyBorder="1" applyAlignment="1">
      <alignment horizontal="center" vertical="center" wrapText="1"/>
    </xf>
    <xf numFmtId="0" fontId="93" fillId="33" borderId="17" xfId="0" applyFont="1" applyFill="1" applyBorder="1" applyAlignment="1" applyProtection="1">
      <alignment horizontal="justify" vertical="center" wrapText="1"/>
      <protection locked="0"/>
    </xf>
    <xf numFmtId="0" fontId="98" fillId="33" borderId="15" xfId="0" applyFont="1" applyFill="1" applyBorder="1" applyAlignment="1" applyProtection="1">
      <alignment horizontal="justify" vertical="center" wrapText="1"/>
      <protection locked="0"/>
    </xf>
    <xf numFmtId="0" fontId="98" fillId="0" borderId="15" xfId="0" applyFont="1" applyFill="1" applyBorder="1" applyAlignment="1" applyProtection="1">
      <alignment horizontal="justify" vertical="center" wrapText="1"/>
      <protection locked="0"/>
    </xf>
    <xf numFmtId="0" fontId="94" fillId="33" borderId="0" xfId="0" applyFont="1" applyFill="1" applyAlignment="1" applyProtection="1">
      <alignment horizontal="center" vertical="center" wrapText="1"/>
      <protection locked="0"/>
    </xf>
    <xf numFmtId="0" fontId="93" fillId="33" borderId="10" xfId="0" applyFont="1" applyFill="1" applyBorder="1" applyAlignment="1" applyProtection="1">
      <alignment horizontal="center" vertical="center" wrapText="1"/>
      <protection locked="0"/>
    </xf>
    <xf numFmtId="0" fontId="93" fillId="33" borderId="15" xfId="0" applyFont="1" applyFill="1" applyBorder="1" applyAlignment="1" applyProtection="1">
      <alignment horizontal="center" vertical="center" wrapText="1"/>
      <protection locked="0"/>
    </xf>
    <xf numFmtId="0" fontId="16" fillId="38" borderId="15" xfId="0" applyFont="1" applyFill="1" applyBorder="1" applyAlignment="1" applyProtection="1">
      <alignment horizontal="justify" vertical="center" wrapText="1"/>
      <protection locked="0"/>
    </xf>
    <xf numFmtId="0" fontId="93" fillId="34" borderId="15" xfId="46" applyFont="1" applyFill="1" applyBorder="1" applyAlignment="1" applyProtection="1">
      <alignment horizontal="center" vertical="center" wrapText="1" readingOrder="1"/>
      <protection locked="0"/>
    </xf>
    <xf numFmtId="0" fontId="93" fillId="0" borderId="17" xfId="0" applyFont="1" applyFill="1" applyBorder="1" applyAlignment="1" applyProtection="1">
      <alignment horizontal="justify" vertical="center" wrapText="1"/>
      <protection locked="0"/>
    </xf>
    <xf numFmtId="0" fontId="16" fillId="33" borderId="15" xfId="0" applyFont="1" applyFill="1" applyBorder="1" applyAlignment="1" applyProtection="1">
      <alignment horizontal="left" vertical="center" wrapText="1"/>
      <protection/>
    </xf>
    <xf numFmtId="0" fontId="16" fillId="33" borderId="17" xfId="0" applyFont="1" applyFill="1" applyBorder="1" applyAlignment="1" applyProtection="1">
      <alignment horizontal="left" vertical="center" wrapText="1"/>
      <protection/>
    </xf>
    <xf numFmtId="0" fontId="111" fillId="40" borderId="15" xfId="0" applyFont="1" applyFill="1" applyBorder="1" applyAlignment="1" applyProtection="1">
      <alignment horizontal="left" vertical="center" wrapText="1"/>
      <protection locked="0"/>
    </xf>
    <xf numFmtId="0" fontId="93" fillId="0" borderId="15" xfId="0" applyFont="1" applyBorder="1" applyAlignment="1">
      <alignment horizontal="left" vertical="center" wrapText="1"/>
    </xf>
    <xf numFmtId="0" fontId="93" fillId="33" borderId="31" xfId="0" applyFont="1" applyFill="1" applyBorder="1" applyAlignment="1" applyProtection="1">
      <alignment horizontal="center" vertical="center" wrapText="1"/>
      <protection locked="0"/>
    </xf>
    <xf numFmtId="0" fontId="16" fillId="33" borderId="29" xfId="0" applyFont="1" applyFill="1" applyBorder="1" applyAlignment="1" applyProtection="1">
      <alignment horizontal="left" vertical="center" wrapText="1"/>
      <protection locked="0"/>
    </xf>
    <xf numFmtId="0" fontId="93" fillId="33" borderId="29"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left" vertical="center" wrapText="1"/>
      <protection locked="0"/>
    </xf>
    <xf numFmtId="0" fontId="16" fillId="33" borderId="29" xfId="0" applyFont="1" applyFill="1" applyBorder="1" applyAlignment="1" applyProtection="1">
      <alignment horizontal="justify" vertical="center" wrapText="1"/>
      <protection locked="0"/>
    </xf>
    <xf numFmtId="0" fontId="95" fillId="33" borderId="0" xfId="0" applyFont="1" applyFill="1" applyBorder="1" applyAlignment="1" applyProtection="1">
      <alignment horizontal="center" vertical="center" wrapText="1"/>
      <protection locked="0"/>
    </xf>
    <xf numFmtId="0" fontId="16" fillId="33" borderId="29"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93" fillId="33" borderId="23" xfId="0" applyFont="1" applyFill="1" applyBorder="1" applyAlignment="1" applyProtection="1">
      <alignment horizontal="center" vertical="center" wrapText="1"/>
      <protection locked="0"/>
    </xf>
    <xf numFmtId="1" fontId="16" fillId="33" borderId="34" xfId="0" applyNumberFormat="1" applyFont="1" applyFill="1" applyBorder="1" applyAlignment="1" applyProtection="1">
      <alignment horizontal="center" vertical="center" wrapText="1"/>
      <protection locked="0"/>
    </xf>
    <xf numFmtId="0" fontId="16" fillId="33" borderId="34" xfId="0" applyNumberFormat="1" applyFont="1" applyFill="1" applyBorder="1" applyAlignment="1" applyProtection="1">
      <alignment horizontal="center" vertical="center" wrapText="1"/>
      <protection/>
    </xf>
    <xf numFmtId="0" fontId="95" fillId="33" borderId="12" xfId="0" applyFont="1" applyFill="1" applyBorder="1" applyAlignment="1" applyProtection="1">
      <alignment horizontal="left" vertical="center" wrapText="1"/>
      <protection locked="0"/>
    </xf>
    <xf numFmtId="0" fontId="94" fillId="35" borderId="44" xfId="0" applyFont="1" applyFill="1" applyBorder="1" applyAlignment="1" applyProtection="1">
      <alignment horizontal="center" vertical="center" wrapText="1"/>
      <protection/>
    </xf>
    <xf numFmtId="0" fontId="107" fillId="40" borderId="15" xfId="0" applyFont="1" applyFill="1" applyBorder="1" applyAlignment="1">
      <alignment horizontal="center" wrapText="1"/>
    </xf>
    <xf numFmtId="0" fontId="93" fillId="33" borderId="45" xfId="0" applyFont="1" applyFill="1" applyBorder="1" applyAlignment="1" applyProtection="1">
      <alignment horizontal="center" vertical="center" wrapText="1"/>
      <protection locked="0"/>
    </xf>
    <xf numFmtId="0" fontId="16" fillId="33" borderId="12" xfId="0" applyFont="1" applyFill="1" applyBorder="1" applyAlignment="1" applyProtection="1">
      <alignment vertical="center" wrapText="1"/>
      <protection locked="0"/>
    </xf>
    <xf numFmtId="2" fontId="16" fillId="33" borderId="12" xfId="0" applyNumberFormat="1" applyFont="1" applyFill="1" applyBorder="1" applyAlignment="1" applyProtection="1">
      <alignment horizontal="center" vertical="center" wrapText="1"/>
      <protection locked="0"/>
    </xf>
    <xf numFmtId="0" fontId="93" fillId="33" borderId="23" xfId="0" applyFont="1" applyFill="1" applyBorder="1" applyAlignment="1" applyProtection="1">
      <alignment vertical="center" wrapText="1"/>
      <protection locked="0"/>
    </xf>
    <xf numFmtId="0" fontId="16" fillId="33" borderId="23" xfId="0" applyFont="1" applyFill="1" applyBorder="1" applyAlignment="1" applyProtection="1">
      <alignment horizontal="center" vertical="center" wrapText="1"/>
      <protection locked="0"/>
    </xf>
    <xf numFmtId="9" fontId="16" fillId="33" borderId="46" xfId="0" applyNumberFormat="1" applyFont="1" applyFill="1" applyBorder="1" applyAlignment="1" applyProtection="1">
      <alignment vertical="center" wrapText="1"/>
      <protection locked="0"/>
    </xf>
    <xf numFmtId="0" fontId="16" fillId="34" borderId="12" xfId="0" applyFont="1" applyFill="1" applyBorder="1" applyAlignment="1" applyProtection="1">
      <alignment vertical="center" wrapText="1"/>
      <protection locked="0"/>
    </xf>
    <xf numFmtId="0" fontId="16" fillId="34" borderId="12" xfId="0" applyFont="1" applyFill="1" applyBorder="1" applyAlignment="1" applyProtection="1">
      <alignment horizontal="justify" vertical="center" wrapText="1"/>
      <protection locked="0"/>
    </xf>
    <xf numFmtId="0" fontId="16" fillId="33" borderId="23" xfId="0" applyFont="1" applyFill="1" applyBorder="1" applyAlignment="1" applyProtection="1">
      <alignment vertical="center" wrapText="1"/>
      <protection locked="0"/>
    </xf>
    <xf numFmtId="0" fontId="16" fillId="0" borderId="23" xfId="0" applyFont="1" applyFill="1" applyBorder="1" applyAlignment="1" applyProtection="1">
      <alignment vertical="center" wrapText="1"/>
      <protection locked="0"/>
    </xf>
    <xf numFmtId="0" fontId="16" fillId="39" borderId="12" xfId="46" applyFont="1" applyFill="1" applyBorder="1" applyAlignment="1">
      <alignment vertical="center" wrapText="1"/>
      <protection/>
    </xf>
    <xf numFmtId="0" fontId="16" fillId="44" borderId="12" xfId="46" applyFont="1" applyFill="1" applyBorder="1" applyAlignment="1">
      <alignment horizontal="left" vertical="center" wrapText="1" readingOrder="1"/>
      <protection/>
    </xf>
    <xf numFmtId="0" fontId="93" fillId="0" borderId="12" xfId="0" applyFont="1" applyFill="1" applyBorder="1" applyAlignment="1" applyProtection="1">
      <alignment horizontal="left" vertical="center" wrapText="1"/>
      <protection locked="0"/>
    </xf>
    <xf numFmtId="0" fontId="93" fillId="40" borderId="12" xfId="0" applyFont="1" applyFill="1" applyBorder="1" applyAlignment="1">
      <alignment vertical="center" wrapText="1"/>
    </xf>
    <xf numFmtId="0" fontId="95" fillId="33" borderId="15" xfId="0" applyNumberFormat="1"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xf>
    <xf numFmtId="0" fontId="45" fillId="40" borderId="15" xfId="0" applyFont="1" applyFill="1" applyBorder="1" applyAlignment="1">
      <alignment horizontal="center" vertical="center" wrapText="1"/>
    </xf>
    <xf numFmtId="0" fontId="114" fillId="40" borderId="38" xfId="0" applyFont="1" applyFill="1" applyBorder="1" applyAlignment="1">
      <alignment horizontal="center" vertical="center" wrapText="1"/>
    </xf>
    <xf numFmtId="0" fontId="105" fillId="0" borderId="0" xfId="0" applyFont="1" applyFill="1" applyAlignment="1">
      <alignment vertical="center"/>
    </xf>
    <xf numFmtId="0" fontId="105" fillId="43" borderId="0" xfId="0" applyFont="1" applyFill="1" applyAlignment="1">
      <alignment vertical="center"/>
    </xf>
    <xf numFmtId="0" fontId="114" fillId="40" borderId="47" xfId="0" applyFont="1" applyFill="1" applyBorder="1" applyAlignment="1">
      <alignment horizontal="center" vertical="center" wrapText="1"/>
    </xf>
    <xf numFmtId="0" fontId="105" fillId="0" borderId="0" xfId="0" applyFont="1" applyAlignment="1">
      <alignment vertical="center"/>
    </xf>
    <xf numFmtId="0" fontId="112" fillId="0" borderId="0" xfId="0" applyFont="1" applyFill="1" applyAlignment="1">
      <alignment vertical="center"/>
    </xf>
    <xf numFmtId="0" fontId="112" fillId="43" borderId="0" xfId="0" applyFont="1" applyFill="1" applyAlignment="1">
      <alignment vertical="center"/>
    </xf>
    <xf numFmtId="0" fontId="107" fillId="40" borderId="15" xfId="0" applyFont="1" applyFill="1" applyBorder="1" applyAlignment="1">
      <alignment horizontal="center" vertical="center" wrapText="1"/>
    </xf>
    <xf numFmtId="0" fontId="107" fillId="40" borderId="15" xfId="0" applyFont="1" applyFill="1" applyBorder="1" applyAlignment="1">
      <alignment horizontal="center" vertical="center" wrapText="1"/>
    </xf>
    <xf numFmtId="0" fontId="104" fillId="42" borderId="0" xfId="0" applyFont="1" applyFill="1" applyAlignment="1">
      <alignment horizontal="center" vertical="center" wrapText="1"/>
    </xf>
    <xf numFmtId="0" fontId="105" fillId="40" borderId="0" xfId="0" applyFont="1" applyFill="1" applyBorder="1" applyAlignment="1">
      <alignment vertical="center" wrapText="1"/>
    </xf>
    <xf numFmtId="0" fontId="106" fillId="42" borderId="38" xfId="0" applyFont="1" applyFill="1" applyBorder="1" applyAlignment="1">
      <alignment vertical="center" wrapText="1"/>
    </xf>
    <xf numFmtId="3" fontId="107" fillId="40" borderId="15" xfId="0" applyNumberFormat="1" applyFont="1" applyFill="1" applyBorder="1" applyAlignment="1">
      <alignment horizontal="right" vertical="center" wrapText="1"/>
    </xf>
    <xf numFmtId="0" fontId="41" fillId="40" borderId="15" xfId="0" applyFont="1" applyFill="1" applyBorder="1" applyAlignment="1">
      <alignment horizontal="center" vertical="center" wrapText="1"/>
    </xf>
    <xf numFmtId="0" fontId="105" fillId="0" borderId="0" xfId="0" applyFont="1" applyAlignment="1">
      <alignment horizontal="center" vertical="center"/>
    </xf>
    <xf numFmtId="0" fontId="105" fillId="0" borderId="0" xfId="0" applyFont="1" applyFill="1" applyAlignment="1">
      <alignment horizontal="center" vertical="center"/>
    </xf>
    <xf numFmtId="0" fontId="93" fillId="37" borderId="0" xfId="0" applyFont="1" applyFill="1" applyAlignment="1" applyProtection="1">
      <alignment horizontal="justify" vertical="center" wrapText="1"/>
      <protection locked="0"/>
    </xf>
    <xf numFmtId="0" fontId="96" fillId="33" borderId="0" xfId="0" applyFont="1" applyFill="1" applyBorder="1" applyAlignment="1" applyProtection="1">
      <alignment horizontal="left" vertical="center" wrapText="1"/>
      <protection locked="0"/>
    </xf>
    <xf numFmtId="0" fontId="94" fillId="33" borderId="0" xfId="0" applyFont="1" applyFill="1" applyAlignment="1" applyProtection="1">
      <alignment horizontal="left" vertical="center" wrapText="1"/>
      <protection locked="0"/>
    </xf>
    <xf numFmtId="0" fontId="96" fillId="33" borderId="0" xfId="0" applyFont="1" applyFill="1" applyAlignment="1" applyProtection="1">
      <alignment horizontal="left" vertical="center" wrapText="1"/>
      <protection locked="0"/>
    </xf>
    <xf numFmtId="0" fontId="115" fillId="33" borderId="0" xfId="40" applyFont="1" applyFill="1" applyBorder="1" applyAlignment="1" applyProtection="1">
      <alignment horizontal="left" vertical="center" wrapText="1"/>
      <protection locked="0"/>
    </xf>
    <xf numFmtId="0" fontId="93" fillId="33" borderId="0" xfId="40" applyFont="1" applyFill="1" applyAlignment="1" applyProtection="1">
      <alignment horizontal="left" vertical="center" wrapText="1"/>
      <protection locked="0"/>
    </xf>
    <xf numFmtId="0" fontId="115" fillId="33" borderId="0" xfId="40" applyFont="1" applyFill="1" applyAlignment="1" applyProtection="1">
      <alignment horizontal="left" vertical="center" wrapText="1"/>
      <protection locked="0"/>
    </xf>
    <xf numFmtId="4" fontId="16" fillId="0" borderId="15" xfId="0" applyNumberFormat="1" applyFont="1" applyFill="1" applyBorder="1" applyAlignment="1" applyProtection="1">
      <alignment vertical="center" wrapText="1"/>
      <protection locked="0"/>
    </xf>
    <xf numFmtId="4" fontId="16" fillId="0" borderId="15" xfId="0" applyNumberFormat="1" applyFont="1" applyFill="1" applyBorder="1" applyAlignment="1" applyProtection="1">
      <alignment horizontal="center" vertical="center" wrapText="1"/>
      <protection locked="0"/>
    </xf>
    <xf numFmtId="4" fontId="16" fillId="0" borderId="15" xfId="0" applyNumberFormat="1" applyFont="1" applyFill="1" applyBorder="1" applyAlignment="1" applyProtection="1">
      <alignment horizontal="left" vertical="center" wrapText="1"/>
      <protection locked="0"/>
    </xf>
    <xf numFmtId="0" fontId="93" fillId="0" borderId="15" xfId="0" applyFont="1" applyBorder="1" applyAlignment="1">
      <alignment horizontal="center" vertical="center" wrapText="1"/>
    </xf>
    <xf numFmtId="9" fontId="93" fillId="0" borderId="15" xfId="0" applyNumberFormat="1" applyFont="1" applyBorder="1" applyAlignment="1">
      <alignment horizontal="center" vertical="center" wrapText="1"/>
    </xf>
    <xf numFmtId="0" fontId="111" fillId="40" borderId="15" xfId="0" applyFont="1" applyFill="1" applyBorder="1" applyAlignment="1" applyProtection="1">
      <alignment horizontal="center" vertical="center" wrapText="1"/>
      <protection locked="0"/>
    </xf>
    <xf numFmtId="0" fontId="116" fillId="0" borderId="48" xfId="0" applyFont="1" applyBorder="1" applyAlignment="1">
      <alignment horizontal="center" vertical="center" wrapText="1"/>
    </xf>
    <xf numFmtId="9" fontId="116" fillId="0" borderId="49" xfId="0" applyNumberFormat="1" applyFont="1" applyBorder="1" applyAlignment="1">
      <alignment horizontal="center" vertical="center" wrapText="1"/>
    </xf>
    <xf numFmtId="0" fontId="116" fillId="0" borderId="49" xfId="0" applyFont="1" applyBorder="1" applyAlignment="1">
      <alignment horizontal="center" vertical="center" wrapText="1"/>
    </xf>
    <xf numFmtId="0" fontId="117" fillId="0" borderId="0" xfId="0" applyFont="1" applyAlignment="1">
      <alignment/>
    </xf>
    <xf numFmtId="44" fontId="81" fillId="37" borderId="0" xfId="53" applyFont="1" applyFill="1" applyAlignment="1">
      <alignment/>
    </xf>
    <xf numFmtId="44" fontId="81" fillId="0" borderId="0" xfId="59" applyNumberFormat="1" applyFont="1">
      <alignment/>
      <protection/>
    </xf>
    <xf numFmtId="44" fontId="53" fillId="33" borderId="50" xfId="53" applyFont="1" applyFill="1" applyBorder="1" applyAlignment="1">
      <alignment horizontal="right"/>
    </xf>
    <xf numFmtId="44" fontId="102" fillId="0" borderId="0" xfId="59" applyNumberFormat="1" applyFont="1">
      <alignment/>
      <protection/>
    </xf>
    <xf numFmtId="0" fontId="118" fillId="0" borderId="15" xfId="0" applyFont="1" applyBorder="1" applyAlignment="1">
      <alignment horizontal="center" vertical="center" wrapText="1" readingOrder="1"/>
    </xf>
    <xf numFmtId="0" fontId="54" fillId="33" borderId="12" xfId="0" applyFont="1" applyFill="1" applyBorder="1" applyAlignment="1" applyProtection="1">
      <alignment horizontal="left" vertical="center" wrapText="1"/>
      <protection locked="0"/>
    </xf>
    <xf numFmtId="0" fontId="54" fillId="33" borderId="12" xfId="0" applyFont="1" applyFill="1" applyBorder="1" applyAlignment="1" applyProtection="1">
      <alignment horizontal="left" vertical="center" wrapText="1"/>
      <protection/>
    </xf>
    <xf numFmtId="0" fontId="54" fillId="33" borderId="12" xfId="0" applyFont="1" applyFill="1" applyBorder="1" applyAlignment="1" applyProtection="1">
      <alignment horizontal="left" vertical="center" wrapText="1" indent="1"/>
      <protection locked="0"/>
    </xf>
    <xf numFmtId="0" fontId="16" fillId="0" borderId="12" xfId="0" applyFont="1" applyFill="1" applyBorder="1" applyAlignment="1" applyProtection="1">
      <alignment horizontal="justify" vertical="center" wrapText="1"/>
      <protection locked="0"/>
    </xf>
    <xf numFmtId="0" fontId="54" fillId="0" borderId="12" xfId="0" applyFont="1" applyFill="1" applyBorder="1" applyAlignment="1" applyProtection="1">
      <alignment horizontal="left" vertical="center" wrapText="1"/>
      <protection/>
    </xf>
    <xf numFmtId="9" fontId="16" fillId="45" borderId="22" xfId="62" applyFont="1" applyFill="1" applyBorder="1" applyAlignment="1" applyProtection="1">
      <alignment horizontal="center" vertical="center" wrapText="1"/>
      <protection locked="0"/>
    </xf>
    <xf numFmtId="1" fontId="16" fillId="33" borderId="18" xfId="0" applyNumberFormat="1" applyFont="1" applyFill="1" applyBorder="1" applyAlignment="1" applyProtection="1">
      <alignment horizontal="center" vertical="center" wrapText="1"/>
      <protection locked="0"/>
    </xf>
    <xf numFmtId="0" fontId="16" fillId="38" borderId="12" xfId="0" applyFont="1" applyFill="1" applyBorder="1" applyAlignment="1" applyProtection="1">
      <alignment horizontal="justify" vertical="center" wrapText="1"/>
      <protection locked="0"/>
    </xf>
    <xf numFmtId="0" fontId="93" fillId="33" borderId="12" xfId="0" applyFont="1" applyFill="1" applyBorder="1" applyAlignment="1" applyProtection="1">
      <alignment horizontal="left" vertical="center" wrapText="1"/>
      <protection locked="0"/>
    </xf>
    <xf numFmtId="1" fontId="16" fillId="33" borderId="36" xfId="0" applyNumberFormat="1" applyFont="1" applyFill="1" applyBorder="1" applyAlignment="1" applyProtection="1">
      <alignment horizontal="center" vertical="center" wrapText="1"/>
      <protection locked="0"/>
    </xf>
    <xf numFmtId="10" fontId="16" fillId="33" borderId="15" xfId="0" applyNumberFormat="1" applyFont="1" applyFill="1" applyBorder="1" applyAlignment="1" applyProtection="1">
      <alignment horizontal="center" vertical="center" wrapText="1"/>
      <protection locked="0"/>
    </xf>
    <xf numFmtId="0" fontId="119" fillId="40" borderId="51" xfId="0" applyFont="1" applyFill="1" applyBorder="1" applyAlignment="1">
      <alignment wrapText="1"/>
    </xf>
    <xf numFmtId="0" fontId="120" fillId="0" borderId="0" xfId="0" applyFont="1" applyAlignment="1">
      <alignment horizontal="center" vertical="center" wrapText="1"/>
    </xf>
    <xf numFmtId="0" fontId="120" fillId="0" borderId="0" xfId="0" applyFont="1" applyAlignment="1">
      <alignment horizontal="center" vertical="center"/>
    </xf>
    <xf numFmtId="0" fontId="120" fillId="0" borderId="0" xfId="0" applyFont="1" applyAlignment="1">
      <alignment horizontal="center"/>
    </xf>
    <xf numFmtId="0" fontId="30" fillId="0" borderId="0" xfId="0" applyFont="1" applyBorder="1" applyAlignment="1">
      <alignment horizontal="center" vertical="center" wrapText="1"/>
    </xf>
    <xf numFmtId="0" fontId="10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09" fillId="40" borderId="52" xfId="0" applyFont="1" applyFill="1" applyBorder="1" applyAlignment="1">
      <alignment horizontal="left" vertical="top" wrapText="1" indent="3"/>
    </xf>
    <xf numFmtId="0" fontId="121" fillId="40" borderId="51" xfId="0" applyFont="1" applyFill="1" applyBorder="1" applyAlignment="1">
      <alignment vertical="center" wrapText="1"/>
    </xf>
    <xf numFmtId="0" fontId="121" fillId="40" borderId="51" xfId="0" applyFont="1" applyFill="1" applyBorder="1" applyAlignment="1">
      <alignment wrapText="1"/>
    </xf>
    <xf numFmtId="0" fontId="105" fillId="40" borderId="53" xfId="0" applyFont="1" applyFill="1" applyBorder="1" applyAlignment="1">
      <alignment vertical="center" wrapText="1"/>
    </xf>
    <xf numFmtId="0" fontId="104" fillId="42" borderId="53" xfId="0" applyFont="1" applyFill="1" applyBorder="1" applyAlignment="1">
      <alignment horizontal="center" vertical="center" wrapText="1"/>
    </xf>
    <xf numFmtId="0" fontId="104" fillId="42" borderId="53" xfId="0" applyFont="1" applyFill="1" applyBorder="1" applyAlignment="1">
      <alignment horizontal="center" vertical="top" wrapText="1"/>
    </xf>
    <xf numFmtId="0" fontId="107" fillId="40" borderId="39" xfId="0" applyFont="1" applyFill="1" applyBorder="1" applyAlignment="1">
      <alignment horizontal="left" vertical="center" wrapText="1"/>
    </xf>
    <xf numFmtId="0" fontId="107" fillId="40" borderId="52" xfId="0" applyFont="1" applyFill="1" applyBorder="1" applyAlignment="1">
      <alignment horizontal="left" vertical="center" wrapText="1"/>
    </xf>
    <xf numFmtId="0" fontId="107" fillId="40" borderId="54" xfId="0" applyFont="1" applyFill="1" applyBorder="1" applyAlignment="1">
      <alignment horizontal="left" wrapText="1"/>
    </xf>
    <xf numFmtId="0" fontId="42" fillId="46" borderId="52" xfId="0" applyFont="1" applyFill="1" applyBorder="1" applyAlignment="1">
      <alignment horizontal="right" vertical="center" wrapText="1"/>
    </xf>
    <xf numFmtId="0" fontId="114" fillId="47" borderId="39" xfId="0" applyFont="1" applyFill="1" applyBorder="1" applyAlignment="1">
      <alignment horizontal="center" vertical="center" wrapText="1"/>
    </xf>
    <xf numFmtId="0" fontId="114" fillId="47" borderId="52" xfId="0" applyFont="1" applyFill="1" applyBorder="1" applyAlignment="1">
      <alignment horizontal="center" vertical="center" wrapText="1"/>
    </xf>
    <xf numFmtId="0" fontId="114" fillId="47" borderId="54" xfId="0" applyFont="1" applyFill="1" applyBorder="1" applyAlignment="1">
      <alignment horizontal="center" vertical="center" wrapText="1"/>
    </xf>
    <xf numFmtId="0" fontId="114" fillId="47" borderId="55" xfId="0" applyFont="1" applyFill="1" applyBorder="1" applyAlignment="1">
      <alignment horizontal="center" vertical="center" wrapText="1"/>
    </xf>
    <xf numFmtId="0" fontId="114" fillId="47" borderId="56" xfId="0" applyFont="1" applyFill="1" applyBorder="1" applyAlignment="1">
      <alignment horizontal="center" vertical="center" wrapText="1"/>
    </xf>
    <xf numFmtId="0" fontId="114" fillId="47" borderId="57" xfId="0" applyFont="1" applyFill="1" applyBorder="1" applyAlignment="1">
      <alignment horizontal="center" vertical="center" wrapText="1"/>
    </xf>
    <xf numFmtId="0" fontId="105" fillId="40" borderId="55" xfId="0" applyFont="1" applyFill="1" applyBorder="1" applyAlignment="1">
      <alignment horizontal="center" wrapText="1"/>
    </xf>
    <xf numFmtId="0" fontId="105" fillId="40" borderId="56" xfId="0" applyFont="1" applyFill="1" applyBorder="1" applyAlignment="1">
      <alignment horizontal="center" wrapText="1"/>
    </xf>
    <xf numFmtId="0" fontId="95" fillId="33" borderId="0" xfId="0" applyFont="1" applyFill="1" applyBorder="1" applyAlignment="1" applyProtection="1">
      <alignment horizontal="center" vertical="center" wrapText="1"/>
      <protection locked="0"/>
    </xf>
    <xf numFmtId="0" fontId="105" fillId="40" borderId="53" xfId="0" applyFont="1" applyFill="1" applyBorder="1" applyAlignment="1">
      <alignment vertical="top" wrapText="1"/>
    </xf>
    <xf numFmtId="0" fontId="107" fillId="40" borderId="39" xfId="0" applyFont="1" applyFill="1" applyBorder="1" applyAlignment="1">
      <alignment horizontal="left" wrapText="1"/>
    </xf>
    <xf numFmtId="0" fontId="107" fillId="40" borderId="52" xfId="0" applyFont="1" applyFill="1" applyBorder="1" applyAlignment="1">
      <alignment horizontal="left" wrapText="1"/>
    </xf>
    <xf numFmtId="0" fontId="42" fillId="46" borderId="52" xfId="0" applyFont="1" applyFill="1" applyBorder="1" applyAlignment="1">
      <alignment horizontal="right" wrapText="1"/>
    </xf>
    <xf numFmtId="0" fontId="42" fillId="46" borderId="58" xfId="0" applyFont="1" applyFill="1" applyBorder="1" applyAlignment="1">
      <alignment horizontal="right" wrapText="1"/>
    </xf>
    <xf numFmtId="0" fontId="114" fillId="47" borderId="59" xfId="0" applyFont="1" applyFill="1" applyBorder="1" applyAlignment="1">
      <alignment horizontal="center" wrapText="1"/>
    </xf>
    <xf numFmtId="0" fontId="114" fillId="47" borderId="60" xfId="0" applyFont="1" applyFill="1" applyBorder="1" applyAlignment="1">
      <alignment horizontal="center" wrapText="1"/>
    </xf>
    <xf numFmtId="0" fontId="114" fillId="47" borderId="61" xfId="0" applyFont="1" applyFill="1" applyBorder="1" applyAlignment="1">
      <alignment horizontal="center" wrapText="1"/>
    </xf>
    <xf numFmtId="0" fontId="114" fillId="47" borderId="62" xfId="0" applyFont="1" applyFill="1" applyBorder="1" applyAlignment="1">
      <alignment horizontal="center" wrapText="1"/>
    </xf>
    <xf numFmtId="0" fontId="114" fillId="47" borderId="63" xfId="0" applyFont="1" applyFill="1" applyBorder="1" applyAlignment="1">
      <alignment horizontal="center" wrapText="1"/>
    </xf>
    <xf numFmtId="0" fontId="114" fillId="47" borderId="64" xfId="0" applyFont="1" applyFill="1" applyBorder="1" applyAlignment="1">
      <alignment horizontal="center" wrapText="1"/>
    </xf>
    <xf numFmtId="0" fontId="114" fillId="47" borderId="39" xfId="0" applyFont="1" applyFill="1" applyBorder="1" applyAlignment="1">
      <alignment horizontal="center" wrapText="1"/>
    </xf>
    <xf numFmtId="0" fontId="114" fillId="47" borderId="52" xfId="0" applyFont="1" applyFill="1" applyBorder="1" applyAlignment="1">
      <alignment horizontal="center" wrapText="1"/>
    </xf>
    <xf numFmtId="0" fontId="114" fillId="47" borderId="54" xfId="0" applyFont="1" applyFill="1" applyBorder="1" applyAlignment="1">
      <alignment horizontal="center" wrapText="1"/>
    </xf>
    <xf numFmtId="0" fontId="95" fillId="33" borderId="0" xfId="0" applyFont="1" applyFill="1" applyAlignment="1" applyProtection="1">
      <alignment horizontal="center" vertical="center" wrapText="1"/>
      <protection locked="0"/>
    </xf>
    <xf numFmtId="0" fontId="95" fillId="33" borderId="0" xfId="0" applyFont="1" applyFill="1" applyBorder="1" applyAlignment="1" applyProtection="1">
      <alignment horizontal="left" vertical="top" wrapText="1"/>
      <protection locked="0"/>
    </xf>
    <xf numFmtId="0" fontId="95" fillId="33" borderId="0" xfId="0" applyFont="1" applyFill="1" applyAlignment="1" applyProtection="1">
      <alignment horizontal="left" vertical="top" wrapText="1"/>
      <protection locked="0"/>
    </xf>
    <xf numFmtId="0" fontId="93" fillId="33" borderId="0" xfId="0" applyFont="1" applyFill="1" applyAlignment="1" applyProtection="1">
      <alignment horizontal="left" vertical="top" wrapText="1"/>
      <protection locked="0"/>
    </xf>
    <xf numFmtId="0" fontId="96" fillId="33" borderId="0" xfId="0" applyFont="1" applyFill="1" applyBorder="1" applyAlignment="1" applyProtection="1">
      <alignment horizontal="left" vertical="top" wrapText="1"/>
      <protection locked="0"/>
    </xf>
    <xf numFmtId="0" fontId="96" fillId="33" borderId="0" xfId="0" applyFont="1" applyFill="1" applyAlignment="1" applyProtection="1">
      <alignment horizontal="left" vertical="top" wrapText="1"/>
      <protection locked="0"/>
    </xf>
    <xf numFmtId="0" fontId="94" fillId="33" borderId="0" xfId="0" applyFont="1" applyFill="1" applyAlignment="1" applyProtection="1">
      <alignment horizontal="left" vertical="top" wrapText="1"/>
      <protection locked="0"/>
    </xf>
    <xf numFmtId="0" fontId="114" fillId="47" borderId="55" xfId="0" applyFont="1" applyFill="1" applyBorder="1" applyAlignment="1">
      <alignment horizontal="center" wrapText="1"/>
    </xf>
    <xf numFmtId="0" fontId="114" fillId="47" borderId="56" xfId="0" applyFont="1" applyFill="1" applyBorder="1" applyAlignment="1">
      <alignment horizontal="center" wrapText="1"/>
    </xf>
    <xf numFmtId="0" fontId="114" fillId="47" borderId="57" xfId="0" applyFont="1" applyFill="1" applyBorder="1" applyAlignment="1">
      <alignment horizontal="center" wrapText="1"/>
    </xf>
    <xf numFmtId="0" fontId="115" fillId="33" borderId="0" xfId="40" applyFont="1" applyFill="1" applyBorder="1" applyAlignment="1" applyProtection="1">
      <alignment horizontal="center" vertical="top" wrapText="1"/>
      <protection locked="0"/>
    </xf>
    <xf numFmtId="0" fontId="115" fillId="33" borderId="0" xfId="40" applyFont="1" applyFill="1" applyBorder="1" applyAlignment="1" applyProtection="1">
      <alignment horizontal="center" vertical="center" wrapText="1"/>
      <protection locked="0"/>
    </xf>
    <xf numFmtId="0" fontId="115" fillId="33" borderId="0" xfId="40" applyFont="1" applyFill="1" applyBorder="1" applyAlignment="1" applyProtection="1">
      <alignment horizontal="left" vertical="top" wrapText="1"/>
      <protection locked="0"/>
    </xf>
    <xf numFmtId="0" fontId="115" fillId="33" borderId="0" xfId="40" applyFont="1" applyFill="1" applyAlignment="1" applyProtection="1">
      <alignment horizontal="left" vertical="top" wrapText="1"/>
      <protection locked="0"/>
    </xf>
    <xf numFmtId="0" fontId="93" fillId="33" borderId="0" xfId="40" applyFont="1" applyFill="1" applyAlignment="1" applyProtection="1">
      <alignment horizontal="left" vertical="top" wrapText="1"/>
      <protection locked="0"/>
    </xf>
    <xf numFmtId="0" fontId="115" fillId="33" borderId="0" xfId="40" applyFont="1" applyFill="1" applyAlignment="1" applyProtection="1">
      <alignment horizontal="center" vertical="center" wrapText="1"/>
      <protection locked="0"/>
    </xf>
    <xf numFmtId="0" fontId="107" fillId="33" borderId="39" xfId="0" applyFont="1" applyFill="1" applyBorder="1" applyAlignment="1">
      <alignment horizontal="left" vertical="center" wrapText="1"/>
    </xf>
    <xf numFmtId="0" fontId="107" fillId="33" borderId="52" xfId="0" applyFont="1" applyFill="1" applyBorder="1" applyAlignment="1">
      <alignment horizontal="left" vertical="center" wrapText="1"/>
    </xf>
    <xf numFmtId="0" fontId="107" fillId="33" borderId="54" xfId="0" applyFont="1" applyFill="1" applyBorder="1" applyAlignment="1">
      <alignment horizontal="left" wrapText="1"/>
    </xf>
    <xf numFmtId="0" fontId="122" fillId="33" borderId="0" xfId="0" applyFont="1" applyFill="1" applyBorder="1" applyAlignment="1" applyProtection="1">
      <alignment horizontal="left" vertical="top" wrapText="1"/>
      <protection locked="0"/>
    </xf>
    <xf numFmtId="0" fontId="122" fillId="33" borderId="0" xfId="0" applyFont="1" applyFill="1" applyAlignment="1" applyProtection="1">
      <alignment horizontal="left" vertical="top" wrapText="1"/>
      <protection locked="0"/>
    </xf>
    <xf numFmtId="0" fontId="95" fillId="33" borderId="65" xfId="0" applyFont="1" applyFill="1" applyBorder="1" applyAlignment="1" applyProtection="1">
      <alignment horizontal="center" vertical="top" wrapText="1"/>
      <protection locked="0"/>
    </xf>
    <xf numFmtId="0" fontId="95" fillId="33" borderId="0" xfId="0" applyFont="1" applyFill="1" applyBorder="1" applyAlignment="1" applyProtection="1">
      <alignment horizontal="center" vertical="top" wrapText="1"/>
      <protection locked="0"/>
    </xf>
    <xf numFmtId="0" fontId="96" fillId="33" borderId="0" xfId="0" applyFont="1" applyFill="1" applyBorder="1" applyAlignment="1" applyProtection="1">
      <alignment horizontal="center" vertical="center" wrapText="1"/>
      <protection locked="0"/>
    </xf>
    <xf numFmtId="0" fontId="96" fillId="33" borderId="0" xfId="0" applyFont="1" applyFill="1" applyAlignment="1" applyProtection="1">
      <alignment horizontal="center" vertical="center" wrapText="1"/>
      <protection locked="0"/>
    </xf>
    <xf numFmtId="0" fontId="107" fillId="40" borderId="54" xfId="0" applyFont="1" applyFill="1" applyBorder="1" applyAlignment="1">
      <alignment horizontal="left" vertical="center" wrapText="1"/>
    </xf>
    <xf numFmtId="0" fontId="114" fillId="47" borderId="40" xfId="0" applyFont="1" applyFill="1" applyBorder="1" applyAlignment="1">
      <alignment horizontal="center" vertical="center" wrapText="1"/>
    </xf>
    <xf numFmtId="0" fontId="114" fillId="47" borderId="53" xfId="0" applyFont="1" applyFill="1" applyBorder="1" applyAlignment="1">
      <alignment horizontal="center" vertical="center" wrapText="1"/>
    </xf>
    <xf numFmtId="0" fontId="114" fillId="47" borderId="43" xfId="0" applyFont="1" applyFill="1" applyBorder="1" applyAlignment="1">
      <alignment horizontal="center" vertical="center" wrapText="1"/>
    </xf>
    <xf numFmtId="0" fontId="116" fillId="0" borderId="65"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66" xfId="0" applyFont="1" applyBorder="1" applyAlignment="1">
      <alignment horizontal="center" vertical="center" wrapText="1"/>
    </xf>
    <xf numFmtId="0" fontId="116" fillId="0" borderId="67" xfId="0" applyFont="1" applyBorder="1" applyAlignment="1">
      <alignment horizontal="center" vertical="center" wrapText="1"/>
    </xf>
    <xf numFmtId="0" fontId="116" fillId="0" borderId="25"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69"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71" xfId="0" applyFont="1" applyBorder="1" applyAlignment="1">
      <alignment horizontal="center" vertical="center" wrapText="1"/>
    </xf>
    <xf numFmtId="0" fontId="116" fillId="0" borderId="72" xfId="0" applyFont="1" applyBorder="1" applyAlignment="1">
      <alignment horizontal="center" vertical="center" wrapText="1"/>
    </xf>
    <xf numFmtId="0" fontId="116" fillId="0" borderId="73" xfId="0" applyFont="1" applyBorder="1" applyAlignment="1">
      <alignment horizontal="center" vertical="center" wrapText="1"/>
    </xf>
    <xf numFmtId="0" fontId="116" fillId="0" borderId="74" xfId="0" applyFont="1" applyBorder="1" applyAlignment="1">
      <alignment horizontal="center" vertical="center" wrapText="1"/>
    </xf>
    <xf numFmtId="0" fontId="116" fillId="0" borderId="69"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71" xfId="0" applyFont="1" applyFill="1" applyBorder="1" applyAlignment="1">
      <alignment horizontal="center" vertical="center" wrapText="1"/>
    </xf>
    <xf numFmtId="0" fontId="116" fillId="0" borderId="72" xfId="0" applyFont="1" applyBorder="1" applyAlignment="1">
      <alignment vertical="center" wrapText="1"/>
    </xf>
    <xf numFmtId="0" fontId="116" fillId="0" borderId="73" xfId="0" applyFont="1" applyBorder="1" applyAlignment="1">
      <alignment vertical="center" wrapText="1"/>
    </xf>
    <xf numFmtId="0" fontId="116" fillId="0" borderId="74" xfId="0" applyFont="1" applyBorder="1" applyAlignment="1">
      <alignment vertical="center" wrapText="1"/>
    </xf>
    <xf numFmtId="0" fontId="116" fillId="0" borderId="72"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6" fillId="0" borderId="74" xfId="0" applyFont="1" applyFill="1" applyBorder="1" applyAlignment="1">
      <alignment horizontal="center" vertical="center" wrapText="1"/>
    </xf>
    <xf numFmtId="0" fontId="123" fillId="0" borderId="72" xfId="0" applyFont="1" applyFill="1" applyBorder="1" applyAlignment="1">
      <alignment horizontal="center" vertical="center" wrapText="1"/>
    </xf>
    <xf numFmtId="0" fontId="123" fillId="0" borderId="73" xfId="0" applyFont="1" applyFill="1" applyBorder="1" applyAlignment="1">
      <alignment horizontal="center" vertical="center" wrapText="1"/>
    </xf>
    <xf numFmtId="0" fontId="123" fillId="0" borderId="74" xfId="0" applyFont="1" applyFill="1" applyBorder="1" applyAlignment="1">
      <alignment horizontal="center" vertical="center" wrapText="1"/>
    </xf>
    <xf numFmtId="9" fontId="116" fillId="0" borderId="67" xfId="0" applyNumberFormat="1" applyFont="1" applyBorder="1" applyAlignment="1">
      <alignment horizontal="center" vertical="center" wrapText="1"/>
    </xf>
    <xf numFmtId="0" fontId="116" fillId="0" borderId="69" xfId="0" applyFont="1" applyBorder="1" applyAlignment="1">
      <alignment horizontal="left" vertical="center" wrapText="1"/>
    </xf>
    <xf numFmtId="0" fontId="116" fillId="0" borderId="70" xfId="0" applyFont="1" applyBorder="1" applyAlignment="1">
      <alignment horizontal="left" vertical="center" wrapText="1"/>
    </xf>
    <xf numFmtId="0" fontId="116" fillId="0" borderId="71" xfId="0" applyFont="1" applyBorder="1" applyAlignment="1">
      <alignment horizontal="left" vertical="center" wrapText="1"/>
    </xf>
    <xf numFmtId="0" fontId="116" fillId="0" borderId="67" xfId="0" applyFont="1" applyBorder="1" applyAlignment="1">
      <alignment horizontal="left" vertical="center" wrapText="1"/>
    </xf>
    <xf numFmtId="0" fontId="116" fillId="0" borderId="25" xfId="0" applyFont="1" applyBorder="1" applyAlignment="1">
      <alignment horizontal="left" vertical="center" wrapText="1"/>
    </xf>
    <xf numFmtId="0" fontId="116" fillId="0" borderId="68" xfId="0" applyFont="1" applyBorder="1" applyAlignment="1">
      <alignment horizontal="left" vertical="center" wrapText="1"/>
    </xf>
    <xf numFmtId="0" fontId="41" fillId="0" borderId="69" xfId="0" applyFont="1" applyBorder="1" applyAlignment="1">
      <alignment horizontal="left" vertical="center" wrapText="1"/>
    </xf>
    <xf numFmtId="0" fontId="104" fillId="42" borderId="25" xfId="0" applyFont="1" applyFill="1" applyBorder="1" applyAlignment="1">
      <alignment horizontal="center" vertical="center" wrapText="1"/>
    </xf>
    <xf numFmtId="0" fontId="116" fillId="0" borderId="69" xfId="0" applyFont="1" applyBorder="1" applyAlignment="1">
      <alignment horizontal="center" vertical="top" wrapText="1"/>
    </xf>
    <xf numFmtId="0" fontId="116" fillId="0" borderId="70" xfId="0" applyFont="1" applyBorder="1" applyAlignment="1">
      <alignment horizontal="center" vertical="top" wrapText="1"/>
    </xf>
    <xf numFmtId="0" fontId="116" fillId="0" borderId="71" xfId="0" applyFont="1" applyBorder="1" applyAlignment="1">
      <alignment horizontal="center" vertical="top" wrapText="1"/>
    </xf>
    <xf numFmtId="0" fontId="116" fillId="0" borderId="67" xfId="0" applyFont="1" applyBorder="1" applyAlignment="1">
      <alignment horizontal="center" vertical="top" wrapText="1"/>
    </xf>
    <xf numFmtId="0" fontId="116" fillId="0" borderId="25" xfId="0" applyFont="1" applyBorder="1" applyAlignment="1">
      <alignment horizontal="center" vertical="top" wrapText="1"/>
    </xf>
    <xf numFmtId="0" fontId="116" fillId="0" borderId="68" xfId="0" applyFont="1" applyBorder="1" applyAlignment="1">
      <alignment horizontal="center" vertical="top" wrapText="1"/>
    </xf>
    <xf numFmtId="0" fontId="116" fillId="0" borderId="67" xfId="0" applyFont="1" applyBorder="1" applyAlignment="1">
      <alignment vertical="center" wrapText="1"/>
    </xf>
    <xf numFmtId="0" fontId="116" fillId="0" borderId="25" xfId="0" applyFont="1" applyBorder="1" applyAlignment="1">
      <alignment vertical="center" wrapText="1"/>
    </xf>
    <xf numFmtId="0" fontId="116" fillId="0" borderId="68" xfId="0" applyFont="1" applyBorder="1" applyAlignment="1">
      <alignment vertical="center" wrapText="1"/>
    </xf>
    <xf numFmtId="0" fontId="104" fillId="42" borderId="0" xfId="0" applyFont="1" applyFill="1" applyAlignment="1">
      <alignment horizontal="center" vertical="center" wrapText="1"/>
    </xf>
    <xf numFmtId="0" fontId="104" fillId="42" borderId="75" xfId="0" applyFont="1" applyFill="1" applyBorder="1" applyAlignment="1">
      <alignment horizontal="center" vertical="center" wrapText="1"/>
    </xf>
    <xf numFmtId="0" fontId="124" fillId="40" borderId="76" xfId="0" applyFont="1" applyFill="1" applyBorder="1" applyAlignment="1">
      <alignment horizontal="center" vertical="center" wrapText="1"/>
    </xf>
    <xf numFmtId="0" fontId="124" fillId="40" borderId="77" xfId="0" applyFont="1" applyFill="1" applyBorder="1" applyAlignment="1">
      <alignment horizontal="center" vertical="center" wrapText="1"/>
    </xf>
    <xf numFmtId="0" fontId="124" fillId="40" borderId="78" xfId="0" applyFont="1" applyFill="1" applyBorder="1" applyAlignment="1">
      <alignment horizontal="center" vertical="center" wrapText="1"/>
    </xf>
    <xf numFmtId="0" fontId="45" fillId="40" borderId="69" xfId="0" applyFont="1" applyFill="1" applyBorder="1" applyAlignment="1">
      <alignment horizontal="left" vertical="center" wrapText="1"/>
    </xf>
    <xf numFmtId="0" fontId="116" fillId="40" borderId="70" xfId="0" applyFont="1" applyFill="1" applyBorder="1" applyAlignment="1">
      <alignment horizontal="left" vertical="center" wrapText="1"/>
    </xf>
    <xf numFmtId="0" fontId="116" fillId="40" borderId="71" xfId="0" applyFont="1" applyFill="1" applyBorder="1" applyAlignment="1">
      <alignment horizontal="left" vertical="center" wrapText="1"/>
    </xf>
    <xf numFmtId="0" fontId="116" fillId="40" borderId="67" xfId="0" applyFont="1" applyFill="1" applyBorder="1" applyAlignment="1">
      <alignment horizontal="left" vertical="center" wrapText="1"/>
    </xf>
    <xf numFmtId="0" fontId="116" fillId="40" borderId="25" xfId="0" applyFont="1" applyFill="1" applyBorder="1" applyAlignment="1">
      <alignment horizontal="left" vertical="center" wrapText="1"/>
    </xf>
    <xf numFmtId="0" fontId="116" fillId="40" borderId="68" xfId="0" applyFont="1" applyFill="1" applyBorder="1" applyAlignment="1">
      <alignment horizontal="left" vertical="center" wrapText="1"/>
    </xf>
    <xf numFmtId="0" fontId="42" fillId="40" borderId="70" xfId="0" applyFont="1" applyFill="1" applyBorder="1" applyAlignment="1">
      <alignment horizontal="left" vertical="center" wrapText="1"/>
    </xf>
    <xf numFmtId="0" fontId="50" fillId="40" borderId="70" xfId="0" applyFont="1" applyFill="1" applyBorder="1" applyAlignment="1">
      <alignment horizontal="left" vertical="center" wrapText="1"/>
    </xf>
    <xf numFmtId="0" fontId="50" fillId="40" borderId="71" xfId="0" applyFont="1" applyFill="1" applyBorder="1" applyAlignment="1">
      <alignment horizontal="left" vertical="center" wrapText="1"/>
    </xf>
    <xf numFmtId="0" fontId="50" fillId="40" borderId="25" xfId="0" applyFont="1" applyFill="1" applyBorder="1" applyAlignment="1">
      <alignment horizontal="left" vertical="center" wrapText="1"/>
    </xf>
    <xf numFmtId="0" fontId="50" fillId="40" borderId="68" xfId="0" applyFont="1" applyFill="1" applyBorder="1" applyAlignment="1">
      <alignment horizontal="left"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Hyperlink" xfId="45"/>
    <cellStyle name="Excel Built-in Normal" xfId="46"/>
    <cellStyle name="Heading" xfId="47"/>
    <cellStyle name="Heading1" xfId="48"/>
    <cellStyle name="Incorrecto" xfId="49"/>
    <cellStyle name="Comma" xfId="50"/>
    <cellStyle name="Comma [0]" xfId="51"/>
    <cellStyle name="Millares 2" xfId="52"/>
    <cellStyle name="Currency" xfId="53"/>
    <cellStyle name="Currency [0]" xfId="54"/>
    <cellStyle name="Moneda 2" xfId="55"/>
    <cellStyle name="Neutral" xfId="56"/>
    <cellStyle name="Normal 2" xfId="57"/>
    <cellStyle name="Normal 2 2" xfId="58"/>
    <cellStyle name="Normal 3" xfId="59"/>
    <cellStyle name="Normal 4" xfId="60"/>
    <cellStyle name="Notas" xfId="61"/>
    <cellStyle name="Percent" xfId="62"/>
    <cellStyle name="Result" xfId="63"/>
    <cellStyle name="Result2"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16">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dxf>
    <dxf>
      <font>
        <color theme="0"/>
      </font>
      <fill>
        <patternFill>
          <bgColor theme="0" tint="-0.4999699890613556"/>
        </patternFill>
      </fill>
      <border/>
    </dxf>
    <dxf>
      <font>
        <b/>
        <i val="0"/>
        <color theme="0"/>
      </font>
      <fill>
        <patternFill>
          <bgColor rgb="FFFF0000"/>
        </patternFill>
      </fill>
      <border/>
    </dxf>
    <dxf>
      <font>
        <b/>
        <i val="0"/>
        <color theme="0"/>
      </font>
      <fill>
        <patternFill>
          <bgColor rgb="FFFFC000"/>
        </patternFill>
      </fill>
      <border/>
    </dxf>
    <dxf>
      <font>
        <b/>
        <i val="0"/>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54" Type="http://schemas.openxmlformats.org/officeDocument/2006/relationships/externalLink" Target="externalLinks/externalLink22.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xdr:row>
      <xdr:rowOff>0</xdr:rowOff>
    </xdr:from>
    <xdr:ext cx="2581275" cy="266700"/>
    <xdr:sp fLocksText="0">
      <xdr:nvSpPr>
        <xdr:cNvPr id="1" name="1 CuadroTexto"/>
        <xdr:cNvSpPr txBox="1">
          <a:spLocks noChangeArrowheads="1"/>
        </xdr:cNvSpPr>
      </xdr:nvSpPr>
      <xdr:spPr>
        <a:xfrm>
          <a:off x="8391525" y="3838575"/>
          <a:ext cx="2581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18</xdr:row>
      <xdr:rowOff>0</xdr:rowOff>
    </xdr:from>
    <xdr:ext cx="2581275" cy="276225"/>
    <xdr:sp fLocksText="0">
      <xdr:nvSpPr>
        <xdr:cNvPr id="2" name="2 CuadroTexto"/>
        <xdr:cNvSpPr txBox="1">
          <a:spLocks noChangeArrowheads="1"/>
        </xdr:cNvSpPr>
      </xdr:nvSpPr>
      <xdr:spPr>
        <a:xfrm>
          <a:off x="8391525" y="8915400"/>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2581275" cy="276225"/>
    <xdr:sp fLocksText="0">
      <xdr:nvSpPr>
        <xdr:cNvPr id="3" name="3 CuadroTexto"/>
        <xdr:cNvSpPr txBox="1">
          <a:spLocks noChangeArrowheads="1"/>
        </xdr:cNvSpPr>
      </xdr:nvSpPr>
      <xdr:spPr>
        <a:xfrm>
          <a:off x="8391525" y="14506575"/>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22</xdr:row>
      <xdr:rowOff>0</xdr:rowOff>
    </xdr:from>
    <xdr:ext cx="2581275" cy="276225"/>
    <xdr:sp fLocksText="0">
      <xdr:nvSpPr>
        <xdr:cNvPr id="4" name="4 CuadroTexto"/>
        <xdr:cNvSpPr txBox="1">
          <a:spLocks noChangeArrowheads="1"/>
        </xdr:cNvSpPr>
      </xdr:nvSpPr>
      <xdr:spPr>
        <a:xfrm>
          <a:off x="8391525" y="11334750"/>
          <a:ext cx="25812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E_MIR%202016_V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EOEPP_MIR%202016_VF.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Users\jorge.acevedo\Desktop\MIRS%20acuerdo\DGOPAEPEFFF_MIR%202016_VF.xlsb"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Users\veronica.matuk\AppData\Local\Microsoft\Windows\Temporary%20Internet%20Files\Content.Outlook\AM80P32O\Comentarios%20MIR\DGGIE_MIR%202016_comentarios.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Users\cristina.gonzalez\Dropbox\ifai%20-%20planeaci&#243;n\1.%20mir%202016\1.%20MIR%20II\DGEPLJ_MIR%202016_III%20(roger).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Users\Jon%20Herrera\Desktop\Karla\DOC.%20INAI\MIR%20y%20presupuesto%202016\Presupuesto%20y%20MIR%20original%204%20millones\MIR%202016_VF_Poder%20Legislativo%20y%20Judicial_v6_Corregida%20(5).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Users\cristina.gonzalez\Dropbox\ifai%20-%20planeaci&#243;n\1.%20mir%202016\1.%20MIR%20II\DGESOAPC_MIR%202016_III%20(alice).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Users\ramiro.maravilla\Dropbox\IFAI%20-%20Planeaci&#243;n\1.%20MIR%202016\2.%20MIR%20III\DGTI_MIR%202016_VF.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Users\ramon.navarro\AppData\Local\Microsoft\Windows\Temporary%20Internet%20Files\Content.Outlook\ELPYHO8Z\Copia%20de%20DGPA_Avance_MIR%202016_16julio_2015V1_ver%20(2).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MIR%20impresi&#243;n\Roger%20Mir&#180;s%20impresion.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Users\ramiro.maravilla\Dropbox\IFAI%20-%20Planeaci&#243;n\1.%20MIR%202016\2.%20MIR%20III\DGTSN_MIR%202016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jorge.acevedo\Desktop\MIRS%20acuerdo\DGNC_MIR%202016.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AJ_MIR%202016_VF.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CSD_MIR%202016%20vf.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DGA_MIR%202016_VF.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MIR%20impresi&#243;n\DGIV_MIR%202016_VF.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MIR%20impresi&#243;n\MIR%20MGTH.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CR_MIR%202016_VF.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DGAI_MIR%202016_VF.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jorge.acevedo\Desktop\MIRS%20acuerdo\DGPAR_MIR%2020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paulina.vallejos\Dropbox\IFAI%20-%20Planeaci&#243;n\1.%20MIR%202016\2.%20MIR%20III\MIR%20impresi&#243;n\DGGIE_MIR%202016_VF.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Users\marianna.gabutti\Dropbox\IFAI%20-%20Planeaci&#243;n\1.%20MIR%202016\2.%20MIR%20III\DGALSPFM_MIR%202016_V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a"/>
      <sheetName val="Arbol Problemas"/>
      <sheetName val="Arbol de Objetivos"/>
      <sheetName val="MIR"/>
      <sheetName val="Catálog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GEOPP"/>
      <sheetName val="Árbol de problemas"/>
      <sheetName val="Árbol de objetivos"/>
      <sheetName val="MIR"/>
      <sheetName val="Catálogos"/>
      <sheetName val="Hoja1"/>
      <sheetName val="Hoja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Árbol de problemas"/>
      <sheetName val="Árbol de Objetivos"/>
      <sheetName val="Catálog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GEPLJ"/>
      <sheetName val="Árbol de problemas"/>
      <sheetName val="Árbol de Objetivos"/>
      <sheetName val="MIR"/>
      <sheetName val="Catálogos"/>
      <sheetName val="Lluvia de Idea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GEPLJ"/>
      <sheetName val="Árbol de problemas"/>
      <sheetName val="Árbol de Objetivos"/>
      <sheetName val="MIR"/>
      <sheetName val="Catálogos"/>
      <sheetName val="Lluvia de Idea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GESOAPC"/>
      <sheetName val="Árbol de problemas"/>
      <sheetName val="Árbol de objetivos"/>
      <sheetName val="MIR"/>
      <sheetName val="Catálog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IR"/>
      <sheetName val="Catálogos"/>
      <sheetName val="Hoja1"/>
      <sheetName val="Hoja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IR_DGTSN_FINAL"/>
      <sheetName val="Catálog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IR"/>
      <sheetName val="Árbol de problemas"/>
      <sheetName val="Árbol de objetivos"/>
      <sheetName val="Catálogo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MIR"/>
      <sheetName val="Catálogos"/>
      <sheetName val="DGAJ"/>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IR"/>
      <sheetName val="MIR DGCSD"/>
      <sheetName val="Catálogo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GIV"/>
      <sheetName val="Catálog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GAP"/>
      <sheetName val="DGC"/>
      <sheetName val="DGCR"/>
      <sheetName val="DGCSD"/>
      <sheetName val="DGE"/>
      <sheetName val="DGEOEPP"/>
      <sheetName val="DGALSPFM"/>
      <sheetName val="DGAJ"/>
      <sheetName val="Catálog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IR"/>
      <sheetName val="Catálog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R"/>
      <sheetName val="Catálogos"/>
      <sheetName val="Hoja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GGIE"/>
      <sheetName val="Catálog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IR"/>
      <sheetName val="Catálogos"/>
      <sheetName val="DGALSPF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43"/>
  <sheetViews>
    <sheetView zoomScale="115" zoomScaleNormal="115" zoomScalePageLayoutView="0" workbookViewId="0" topLeftCell="A27">
      <selection activeCell="C41" sqref="C41"/>
    </sheetView>
  </sheetViews>
  <sheetFormatPr defaultColWidth="11.421875" defaultRowHeight="15"/>
  <cols>
    <col min="1" max="2" width="11.421875" style="207" customWidth="1"/>
    <col min="3" max="3" width="57.57421875" style="207" customWidth="1"/>
    <col min="4" max="4" width="21.00390625" style="207" customWidth="1"/>
    <col min="5" max="7" width="55.8515625" style="207" customWidth="1"/>
    <col min="8" max="8" width="49.57421875" style="207" customWidth="1"/>
    <col min="9" max="16384" width="11.421875" style="207" customWidth="1"/>
  </cols>
  <sheetData>
    <row r="1" spans="2:8" ht="15.75">
      <c r="B1" s="205"/>
      <c r="C1" s="205"/>
      <c r="D1" s="205"/>
      <c r="E1" s="206"/>
      <c r="F1" s="206"/>
      <c r="G1" s="206"/>
      <c r="H1" s="206"/>
    </row>
    <row r="2" spans="2:8" ht="15.75">
      <c r="B2" s="208" t="s">
        <v>435</v>
      </c>
      <c r="C2" s="208" t="s">
        <v>436</v>
      </c>
      <c r="D2" s="208" t="s">
        <v>437</v>
      </c>
      <c r="E2" s="208" t="s">
        <v>33</v>
      </c>
      <c r="F2" s="208" t="s">
        <v>438</v>
      </c>
      <c r="G2" s="208" t="s">
        <v>439</v>
      </c>
      <c r="H2" s="208" t="s">
        <v>440</v>
      </c>
    </row>
    <row r="3" spans="2:8" ht="15.75">
      <c r="B3" s="207" t="s">
        <v>441</v>
      </c>
      <c r="C3" s="209" t="s">
        <v>442</v>
      </c>
      <c r="D3" s="209" t="s">
        <v>443</v>
      </c>
      <c r="E3" s="209" t="s">
        <v>444</v>
      </c>
      <c r="F3" s="209" t="s">
        <v>71</v>
      </c>
      <c r="G3" s="209" t="s">
        <v>445</v>
      </c>
      <c r="H3" s="209" t="s">
        <v>75</v>
      </c>
    </row>
    <row r="4" spans="2:8" ht="15.75">
      <c r="B4" s="207" t="s">
        <v>446</v>
      </c>
      <c r="C4" s="209" t="s">
        <v>447</v>
      </c>
      <c r="D4" s="209" t="s">
        <v>448</v>
      </c>
      <c r="E4" s="209" t="s">
        <v>449</v>
      </c>
      <c r="F4" s="209" t="s">
        <v>49</v>
      </c>
      <c r="G4" s="209" t="s">
        <v>450</v>
      </c>
      <c r="H4" s="209" t="s">
        <v>75</v>
      </c>
    </row>
    <row r="5" spans="2:8" ht="15.75">
      <c r="B5" s="207" t="s">
        <v>451</v>
      </c>
      <c r="C5" s="209" t="s">
        <v>452</v>
      </c>
      <c r="D5" s="209" t="s">
        <v>453</v>
      </c>
      <c r="E5" s="209" t="s">
        <v>454</v>
      </c>
      <c r="F5" s="209" t="s">
        <v>46</v>
      </c>
      <c r="G5" s="209" t="s">
        <v>455</v>
      </c>
      <c r="H5" s="209" t="s">
        <v>36</v>
      </c>
    </row>
    <row r="6" spans="2:8" ht="15.75">
      <c r="B6" s="207" t="s">
        <v>456</v>
      </c>
      <c r="C6" s="209" t="s">
        <v>457</v>
      </c>
      <c r="D6" s="209" t="s">
        <v>458</v>
      </c>
      <c r="E6" s="209" t="s">
        <v>459</v>
      </c>
      <c r="F6" s="209" t="s">
        <v>44</v>
      </c>
      <c r="G6" s="209" t="s">
        <v>460</v>
      </c>
      <c r="H6" s="209" t="s">
        <v>75</v>
      </c>
    </row>
    <row r="7" spans="2:8" ht="15.75">
      <c r="B7" s="207" t="s">
        <v>461</v>
      </c>
      <c r="C7" s="209" t="s">
        <v>462</v>
      </c>
      <c r="D7" s="209" t="s">
        <v>463</v>
      </c>
      <c r="E7" s="209" t="s">
        <v>464</v>
      </c>
      <c r="F7" s="209" t="s">
        <v>58</v>
      </c>
      <c r="G7" s="209" t="s">
        <v>35</v>
      </c>
      <c r="H7" s="209" t="s">
        <v>35</v>
      </c>
    </row>
    <row r="8" spans="2:8" ht="15.75">
      <c r="B8" s="207" t="s">
        <v>465</v>
      </c>
      <c r="C8" s="209" t="s">
        <v>466</v>
      </c>
      <c r="D8" s="209" t="s">
        <v>453</v>
      </c>
      <c r="E8" s="209" t="s">
        <v>467</v>
      </c>
      <c r="F8" s="209" t="s">
        <v>46</v>
      </c>
      <c r="G8" s="209" t="s">
        <v>455</v>
      </c>
      <c r="H8" s="209" t="s">
        <v>36</v>
      </c>
    </row>
    <row r="9" spans="2:8" ht="15.75">
      <c r="B9" s="207" t="s">
        <v>468</v>
      </c>
      <c r="C9" s="209" t="s">
        <v>469</v>
      </c>
      <c r="D9" s="209" t="s">
        <v>458</v>
      </c>
      <c r="E9" s="209" t="s">
        <v>470</v>
      </c>
      <c r="F9" s="209" t="s">
        <v>44</v>
      </c>
      <c r="G9" s="209" t="s">
        <v>460</v>
      </c>
      <c r="H9" s="209" t="s">
        <v>75</v>
      </c>
    </row>
    <row r="10" spans="2:8" ht="15.75">
      <c r="B10" s="207" t="s">
        <v>471</v>
      </c>
      <c r="C10" s="209" t="s">
        <v>472</v>
      </c>
      <c r="D10" s="209" t="s">
        <v>463</v>
      </c>
      <c r="E10" s="209" t="s">
        <v>473</v>
      </c>
      <c r="F10" s="209" t="s">
        <v>58</v>
      </c>
      <c r="G10" s="209" t="s">
        <v>35</v>
      </c>
      <c r="H10" s="209" t="s">
        <v>35</v>
      </c>
    </row>
    <row r="11" spans="2:8" ht="15.75">
      <c r="B11" s="207" t="s">
        <v>474</v>
      </c>
      <c r="C11" s="209" t="s">
        <v>475</v>
      </c>
      <c r="D11" s="209" t="s">
        <v>453</v>
      </c>
      <c r="E11" s="209" t="s">
        <v>476</v>
      </c>
      <c r="F11" s="209" t="s">
        <v>46</v>
      </c>
      <c r="G11" s="209" t="s">
        <v>455</v>
      </c>
      <c r="H11" s="209" t="s">
        <v>36</v>
      </c>
    </row>
    <row r="12" spans="2:8" ht="15.75">
      <c r="B12" s="207" t="s">
        <v>477</v>
      </c>
      <c r="C12" s="209" t="s">
        <v>478</v>
      </c>
      <c r="D12" s="209" t="s">
        <v>453</v>
      </c>
      <c r="E12" s="209" t="s">
        <v>479</v>
      </c>
      <c r="F12" s="209" t="s">
        <v>46</v>
      </c>
      <c r="G12" s="209" t="s">
        <v>455</v>
      </c>
      <c r="H12" s="209" t="s">
        <v>36</v>
      </c>
    </row>
    <row r="13" spans="2:8" ht="15.75">
      <c r="B13" s="207" t="s">
        <v>480</v>
      </c>
      <c r="C13" s="209" t="s">
        <v>481</v>
      </c>
      <c r="D13" s="209" t="s">
        <v>453</v>
      </c>
      <c r="E13" s="209" t="s">
        <v>482</v>
      </c>
      <c r="F13" s="209" t="s">
        <v>46</v>
      </c>
      <c r="G13" s="209" t="s">
        <v>455</v>
      </c>
      <c r="H13" s="209" t="s">
        <v>36</v>
      </c>
    </row>
    <row r="14" spans="2:8" ht="15.75">
      <c r="B14" s="207" t="s">
        <v>483</v>
      </c>
      <c r="C14" s="209" t="s">
        <v>484</v>
      </c>
      <c r="D14" s="209" t="s">
        <v>453</v>
      </c>
      <c r="E14" s="209" t="s">
        <v>485</v>
      </c>
      <c r="F14" s="209" t="s">
        <v>46</v>
      </c>
      <c r="G14" s="209" t="s">
        <v>455</v>
      </c>
      <c r="H14" s="209" t="s">
        <v>36</v>
      </c>
    </row>
    <row r="15" spans="2:8" ht="15.75">
      <c r="B15" s="207" t="s">
        <v>486</v>
      </c>
      <c r="C15" s="209" t="s">
        <v>487</v>
      </c>
      <c r="D15" s="209" t="s">
        <v>453</v>
      </c>
      <c r="E15" s="209" t="s">
        <v>488</v>
      </c>
      <c r="F15" s="209" t="s">
        <v>46</v>
      </c>
      <c r="G15" s="209" t="s">
        <v>455</v>
      </c>
      <c r="H15" s="209" t="s">
        <v>36</v>
      </c>
    </row>
    <row r="16" spans="2:8" ht="15.75">
      <c r="B16" s="207" t="s">
        <v>489</v>
      </c>
      <c r="C16" s="209" t="s">
        <v>490</v>
      </c>
      <c r="D16" s="207" t="s">
        <v>463</v>
      </c>
      <c r="E16" s="209" t="s">
        <v>491</v>
      </c>
      <c r="F16" s="209" t="s">
        <v>58</v>
      </c>
      <c r="G16" s="209" t="s">
        <v>35</v>
      </c>
      <c r="H16" s="209" t="s">
        <v>35</v>
      </c>
    </row>
    <row r="17" spans="2:8" ht="15.75">
      <c r="B17" s="207" t="s">
        <v>492</v>
      </c>
      <c r="C17" s="209" t="s">
        <v>493</v>
      </c>
      <c r="D17" s="209" t="s">
        <v>453</v>
      </c>
      <c r="E17" s="209" t="s">
        <v>494</v>
      </c>
      <c r="F17" s="209" t="s">
        <v>46</v>
      </c>
      <c r="G17" s="209" t="s">
        <v>455</v>
      </c>
      <c r="H17" s="209" t="s">
        <v>36</v>
      </c>
    </row>
    <row r="18" spans="2:8" ht="15.75">
      <c r="B18" s="207" t="s">
        <v>495</v>
      </c>
      <c r="C18" s="209" t="s">
        <v>496</v>
      </c>
      <c r="D18" s="209" t="s">
        <v>453</v>
      </c>
      <c r="E18" s="209" t="s">
        <v>497</v>
      </c>
      <c r="F18" s="209" t="s">
        <v>46</v>
      </c>
      <c r="G18" s="209" t="s">
        <v>455</v>
      </c>
      <c r="H18" s="209" t="s">
        <v>36</v>
      </c>
    </row>
    <row r="19" spans="2:8" ht="15.75">
      <c r="B19" s="207" t="s">
        <v>498</v>
      </c>
      <c r="C19" s="209" t="s">
        <v>499</v>
      </c>
      <c r="D19" s="209" t="s">
        <v>463</v>
      </c>
      <c r="E19" s="209" t="s">
        <v>500</v>
      </c>
      <c r="F19" s="209" t="s">
        <v>58</v>
      </c>
      <c r="G19" s="209" t="s">
        <v>35</v>
      </c>
      <c r="H19" s="209" t="s">
        <v>35</v>
      </c>
    </row>
    <row r="20" spans="2:8" ht="15.75">
      <c r="B20" s="207" t="s">
        <v>501</v>
      </c>
      <c r="C20" s="209" t="s">
        <v>502</v>
      </c>
      <c r="D20" s="209" t="s">
        <v>463</v>
      </c>
      <c r="E20" s="209" t="s">
        <v>503</v>
      </c>
      <c r="F20" s="209" t="s">
        <v>58</v>
      </c>
      <c r="G20" s="209" t="s">
        <v>35</v>
      </c>
      <c r="H20" s="209" t="s">
        <v>35</v>
      </c>
    </row>
    <row r="21" spans="2:8" ht="15.75">
      <c r="B21" s="207" t="s">
        <v>504</v>
      </c>
      <c r="C21" s="209" t="s">
        <v>505</v>
      </c>
      <c r="D21" s="209" t="s">
        <v>458</v>
      </c>
      <c r="E21" s="209" t="s">
        <v>506</v>
      </c>
      <c r="F21" s="209" t="s">
        <v>44</v>
      </c>
      <c r="G21" s="209" t="s">
        <v>460</v>
      </c>
      <c r="H21" s="209" t="s">
        <v>75</v>
      </c>
    </row>
    <row r="22" spans="2:8" ht="15.75">
      <c r="B22" s="207" t="s">
        <v>507</v>
      </c>
      <c r="C22" s="209" t="s">
        <v>508</v>
      </c>
      <c r="D22" s="209" t="s">
        <v>509</v>
      </c>
      <c r="E22" s="209" t="s">
        <v>510</v>
      </c>
      <c r="F22" s="209" t="s">
        <v>52</v>
      </c>
      <c r="G22" s="209" t="s">
        <v>511</v>
      </c>
      <c r="H22" s="209" t="s">
        <v>512</v>
      </c>
    </row>
    <row r="23" spans="2:8" ht="15.75">
      <c r="B23" s="207" t="s">
        <v>513</v>
      </c>
      <c r="C23" s="209" t="s">
        <v>514</v>
      </c>
      <c r="D23" s="209" t="s">
        <v>453</v>
      </c>
      <c r="E23" s="209" t="s">
        <v>515</v>
      </c>
      <c r="F23" s="209" t="s">
        <v>46</v>
      </c>
      <c r="G23" s="209" t="s">
        <v>455</v>
      </c>
      <c r="H23" s="209" t="s">
        <v>36</v>
      </c>
    </row>
    <row r="24" spans="2:8" ht="15.75">
      <c r="B24" s="207" t="s">
        <v>516</v>
      </c>
      <c r="C24" s="209" t="s">
        <v>517</v>
      </c>
      <c r="D24" s="209" t="s">
        <v>453</v>
      </c>
      <c r="E24" s="209" t="s">
        <v>518</v>
      </c>
      <c r="F24" s="209" t="s">
        <v>46</v>
      </c>
      <c r="G24" s="209" t="s">
        <v>455</v>
      </c>
      <c r="H24" s="209" t="s">
        <v>36</v>
      </c>
    </row>
    <row r="25" spans="2:8" ht="15.75">
      <c r="B25" s="207" t="s">
        <v>519</v>
      </c>
      <c r="C25" s="209" t="s">
        <v>520</v>
      </c>
      <c r="D25" s="209" t="s">
        <v>463</v>
      </c>
      <c r="E25" s="209" t="s">
        <v>521</v>
      </c>
      <c r="F25" s="209" t="s">
        <v>58</v>
      </c>
      <c r="G25" s="209" t="s">
        <v>35</v>
      </c>
      <c r="H25" s="209" t="s">
        <v>35</v>
      </c>
    </row>
    <row r="26" spans="2:8" ht="15.75">
      <c r="B26" s="207" t="s">
        <v>522</v>
      </c>
      <c r="C26" s="209" t="s">
        <v>523</v>
      </c>
      <c r="D26" s="209" t="s">
        <v>509</v>
      </c>
      <c r="E26" s="209" t="s">
        <v>524</v>
      </c>
      <c r="F26" s="209" t="s">
        <v>52</v>
      </c>
      <c r="G26" s="209" t="s">
        <v>511</v>
      </c>
      <c r="H26" s="209" t="s">
        <v>512</v>
      </c>
    </row>
    <row r="27" spans="2:8" ht="15.75">
      <c r="B27" s="207" t="s">
        <v>525</v>
      </c>
      <c r="C27" s="209" t="s">
        <v>526</v>
      </c>
      <c r="D27" s="209" t="s">
        <v>509</v>
      </c>
      <c r="E27" s="209" t="s">
        <v>527</v>
      </c>
      <c r="F27" s="209" t="s">
        <v>52</v>
      </c>
      <c r="G27" s="209" t="s">
        <v>511</v>
      </c>
      <c r="H27" s="209" t="s">
        <v>512</v>
      </c>
    </row>
    <row r="28" spans="2:8" ht="15.75">
      <c r="B28" s="207" t="s">
        <v>528</v>
      </c>
      <c r="C28" s="209" t="s">
        <v>529</v>
      </c>
      <c r="D28" s="209" t="s">
        <v>509</v>
      </c>
      <c r="E28" s="209" t="s">
        <v>530</v>
      </c>
      <c r="F28" s="209" t="s">
        <v>52</v>
      </c>
      <c r="G28" s="209" t="s">
        <v>511</v>
      </c>
      <c r="H28" s="209" t="s">
        <v>512</v>
      </c>
    </row>
    <row r="30" ht="15.75">
      <c r="C30" s="207" t="s">
        <v>531</v>
      </c>
    </row>
    <row r="31" spans="3:4" ht="15.75">
      <c r="C31" s="209" t="s">
        <v>71</v>
      </c>
      <c r="D31" s="320">
        <v>16939036</v>
      </c>
    </row>
    <row r="32" spans="3:4" ht="15.75">
      <c r="C32" s="209" t="s">
        <v>49</v>
      </c>
      <c r="D32" s="320">
        <v>95548251</v>
      </c>
    </row>
    <row r="33" spans="3:4" ht="15.75">
      <c r="C33" s="209" t="s">
        <v>58</v>
      </c>
      <c r="D33" s="320">
        <v>320030544</v>
      </c>
    </row>
    <row r="34" spans="3:4" ht="15.75">
      <c r="C34" s="209" t="s">
        <v>46</v>
      </c>
      <c r="D34" s="320">
        <v>213087358</v>
      </c>
    </row>
    <row r="35" spans="3:4" ht="15.75">
      <c r="C35" s="209" t="s">
        <v>52</v>
      </c>
      <c r="D35" s="320">
        <v>142627362</v>
      </c>
    </row>
    <row r="36" spans="3:4" ht="15.75">
      <c r="C36" s="209" t="s">
        <v>44</v>
      </c>
      <c r="D36" s="320">
        <v>101628314</v>
      </c>
    </row>
    <row r="39" spans="3:4" ht="15.75">
      <c r="C39" s="207" t="s">
        <v>1216</v>
      </c>
      <c r="D39" s="321">
        <f>SUM(D31:D36)</f>
        <v>889860865</v>
      </c>
    </row>
    <row r="41" spans="3:4" ht="15.75">
      <c r="C41" s="207" t="s">
        <v>1217</v>
      </c>
      <c r="D41" s="322">
        <v>48000000</v>
      </c>
    </row>
    <row r="43" spans="3:4" ht="15.75">
      <c r="C43" s="207" t="s">
        <v>1215</v>
      </c>
      <c r="D43" s="323">
        <f>SUM(D41+D39)</f>
        <v>937860865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0" workbookViewId="0" topLeftCell="A1">
      <selection activeCell="C16" sqref="C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57421875" style="10" customWidth="1"/>
    <col min="7" max="16384" width="11.421875" style="10" customWidth="1"/>
  </cols>
  <sheetData>
    <row r="1" spans="1:6" s="211" customFormat="1" ht="32.25" customHeight="1" thickBot="1">
      <c r="A1" s="210" t="s">
        <v>430</v>
      </c>
      <c r="B1" s="345" t="s">
        <v>431</v>
      </c>
      <c r="C1" s="345"/>
      <c r="D1" s="345"/>
      <c r="E1" s="345"/>
      <c r="F1" s="345"/>
    </row>
    <row r="2" spans="1:6" s="211" customFormat="1" ht="17.25" thickTop="1">
      <c r="A2" s="362"/>
      <c r="B2" s="362"/>
      <c r="C2" s="362"/>
      <c r="D2" s="362"/>
      <c r="E2" s="362"/>
      <c r="F2" s="212"/>
    </row>
    <row r="3" spans="1:6" s="211" customFormat="1" ht="16.5">
      <c r="A3" s="348" t="s">
        <v>532</v>
      </c>
      <c r="B3" s="348"/>
      <c r="C3" s="348"/>
      <c r="D3" s="348"/>
      <c r="E3" s="348"/>
      <c r="F3" s="348"/>
    </row>
    <row r="4" spans="1:6" s="211" customFormat="1" ht="16.5" customHeight="1">
      <c r="A4" s="213"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16.5" customHeight="1">
      <c r="A5" s="213" t="s">
        <v>534</v>
      </c>
      <c r="B5" s="363" t="s">
        <v>535</v>
      </c>
      <c r="C5" s="364"/>
      <c r="D5" s="364"/>
      <c r="E5" s="364"/>
      <c r="F5" s="351"/>
    </row>
    <row r="6" spans="1:6" s="211" customFormat="1" ht="16.5" customHeight="1">
      <c r="A6" s="213" t="s">
        <v>536</v>
      </c>
      <c r="B6" s="349" t="s">
        <v>494</v>
      </c>
      <c r="C6" s="350"/>
      <c r="D6" s="350"/>
      <c r="E6" s="350"/>
      <c r="F6" s="351"/>
    </row>
    <row r="7" spans="1:6" s="211" customFormat="1" ht="16.5">
      <c r="A7" s="365" t="s">
        <v>537</v>
      </c>
      <c r="B7" s="365"/>
      <c r="C7" s="365"/>
      <c r="D7" s="365"/>
      <c r="E7" s="366"/>
      <c r="F7" s="214">
        <f>VLOOKUP(B4,'Unidades Administrativas 2016'!C31:D36,2,FALSE)</f>
        <v>213087358</v>
      </c>
    </row>
    <row r="8" spans="1:6" s="211" customFormat="1" ht="16.5">
      <c r="A8" s="348" t="s">
        <v>538</v>
      </c>
      <c r="B8" s="348"/>
      <c r="C8" s="348"/>
      <c r="D8" s="348"/>
      <c r="E8" s="348"/>
      <c r="F8" s="348"/>
    </row>
    <row r="9" spans="1:6" s="211" customFormat="1" ht="30" customHeight="1">
      <c r="A9" s="213" t="s">
        <v>539</v>
      </c>
      <c r="B9" s="363" t="str">
        <f>+VLOOKUP(B6,'Unidades Administrativas 2016'!E3:H28,4,FALSE)</f>
        <v>Promover el pleno ejercicio de los derechos de acceso a la información pública y de protección de datos personales, así como la transparencia y apertura de las instituciones públicas.</v>
      </c>
      <c r="C9" s="364"/>
      <c r="D9" s="364"/>
      <c r="E9" s="364"/>
      <c r="F9" s="351"/>
    </row>
    <row r="10" spans="1:119" s="222" customFormat="1" ht="2.25" customHeight="1">
      <c r="A10" s="215"/>
      <c r="B10" s="343"/>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16.5">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6.5">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22" customFormat="1" ht="16.5">
      <c r="A13" s="373" t="s">
        <v>543</v>
      </c>
      <c r="B13" s="374"/>
      <c r="C13" s="374"/>
      <c r="D13" s="374"/>
      <c r="E13" s="374"/>
      <c r="F13" s="375"/>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row>
    <row r="14" spans="1:119" s="222" customFormat="1" ht="16.5">
      <c r="A14" s="370" t="s">
        <v>544</v>
      </c>
      <c r="B14" s="371"/>
      <c r="C14" s="371"/>
      <c r="D14" s="371"/>
      <c r="E14" s="371"/>
      <c r="F14" s="372"/>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row>
    <row r="15" spans="1:6" s="245" customFormat="1" ht="24">
      <c r="A15" s="269" t="s">
        <v>545</v>
      </c>
      <c r="B15" s="269" t="s">
        <v>546</v>
      </c>
      <c r="C15" s="269" t="s">
        <v>547</v>
      </c>
      <c r="D15" s="269" t="s">
        <v>548</v>
      </c>
      <c r="E15" s="269" t="s">
        <v>549</v>
      </c>
      <c r="F15" s="269" t="s">
        <v>550</v>
      </c>
    </row>
    <row r="16" spans="1:6" s="6" customFormat="1" ht="409.5">
      <c r="A16" s="44" t="s">
        <v>327</v>
      </c>
      <c r="B16" s="44" t="s">
        <v>940</v>
      </c>
      <c r="C16" s="161" t="s">
        <v>1218</v>
      </c>
      <c r="D16" s="15" t="s">
        <v>17</v>
      </c>
      <c r="E16" s="15" t="s">
        <v>905</v>
      </c>
      <c r="F16" s="17">
        <v>1</v>
      </c>
    </row>
    <row r="17" spans="1:119" s="222" customFormat="1" ht="16.5">
      <c r="A17" s="367" t="s">
        <v>1132</v>
      </c>
      <c r="B17" s="368"/>
      <c r="C17" s="368"/>
      <c r="D17" s="368"/>
      <c r="E17" s="368"/>
      <c r="F17" s="369"/>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row>
    <row r="18" spans="1:119" s="222" customFormat="1" ht="16.5">
      <c r="A18" s="370" t="s">
        <v>544</v>
      </c>
      <c r="B18" s="371"/>
      <c r="C18" s="371"/>
      <c r="D18" s="371"/>
      <c r="E18" s="371"/>
      <c r="F18" s="372"/>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row>
    <row r="19" spans="1:6" s="245" customFormat="1" ht="24">
      <c r="A19" s="269" t="s">
        <v>545</v>
      </c>
      <c r="B19" s="269" t="s">
        <v>553</v>
      </c>
      <c r="C19" s="269" t="s">
        <v>547</v>
      </c>
      <c r="D19" s="269" t="s">
        <v>548</v>
      </c>
      <c r="E19" s="269" t="s">
        <v>549</v>
      </c>
      <c r="F19" s="269" t="s">
        <v>550</v>
      </c>
    </row>
    <row r="20" spans="1:6" s="6" customFormat="1" ht="216.75">
      <c r="A20" s="33" t="s">
        <v>328</v>
      </c>
      <c r="B20" s="33" t="s">
        <v>1147</v>
      </c>
      <c r="C20" s="253" t="s">
        <v>749</v>
      </c>
      <c r="D20" s="247" t="s">
        <v>16</v>
      </c>
      <c r="E20" s="247" t="s">
        <v>905</v>
      </c>
      <c r="F20" s="65">
        <v>0.75</v>
      </c>
    </row>
    <row r="21" spans="1:6" s="6" customFormat="1" ht="13.5">
      <c r="A21" s="367" t="s">
        <v>556</v>
      </c>
      <c r="B21" s="368"/>
      <c r="C21" s="368"/>
      <c r="D21" s="368"/>
      <c r="E21" s="368"/>
      <c r="F21" s="369"/>
    </row>
    <row r="22" spans="1:6" s="6" customFormat="1" ht="13.5">
      <c r="A22" s="370" t="s">
        <v>544</v>
      </c>
      <c r="B22" s="371"/>
      <c r="C22" s="371"/>
      <c r="D22" s="371"/>
      <c r="E22" s="371"/>
      <c r="F22" s="372"/>
    </row>
    <row r="23" spans="1:6" s="6" customFormat="1" ht="24">
      <c r="A23" s="269" t="s">
        <v>545</v>
      </c>
      <c r="B23" s="269" t="s">
        <v>553</v>
      </c>
      <c r="C23" s="269" t="s">
        <v>547</v>
      </c>
      <c r="D23" s="269" t="s">
        <v>548</v>
      </c>
      <c r="E23" s="269" t="s">
        <v>549</v>
      </c>
      <c r="F23" s="269" t="s">
        <v>550</v>
      </c>
    </row>
    <row r="24" spans="1:6" s="6" customFormat="1" ht="264.75" customHeight="1">
      <c r="A24" s="19" t="s">
        <v>329</v>
      </c>
      <c r="B24" s="19" t="s">
        <v>1148</v>
      </c>
      <c r="C24" s="253" t="s">
        <v>750</v>
      </c>
      <c r="D24" s="247" t="s">
        <v>16</v>
      </c>
      <c r="E24" s="247" t="s">
        <v>939</v>
      </c>
      <c r="F24" s="65">
        <v>0.8</v>
      </c>
    </row>
    <row r="25" spans="1:6" s="6" customFormat="1" ht="218.25" customHeight="1">
      <c r="A25" s="310" t="s">
        <v>331</v>
      </c>
      <c r="B25" s="310" t="s">
        <v>1149</v>
      </c>
      <c r="C25" s="253" t="s">
        <v>755</v>
      </c>
      <c r="D25" s="247" t="s">
        <v>16</v>
      </c>
      <c r="E25" s="247" t="s">
        <v>939</v>
      </c>
      <c r="F25" s="65">
        <v>0.75</v>
      </c>
    </row>
    <row r="26" spans="1:6" s="6" customFormat="1" ht="13.5">
      <c r="A26" s="367" t="s">
        <v>561</v>
      </c>
      <c r="B26" s="368"/>
      <c r="C26" s="368"/>
      <c r="D26" s="368"/>
      <c r="E26" s="368"/>
      <c r="F26" s="369"/>
    </row>
    <row r="27" spans="1:6" s="6" customFormat="1" ht="13.5">
      <c r="A27" s="370" t="s">
        <v>544</v>
      </c>
      <c r="B27" s="371"/>
      <c r="C27" s="371"/>
      <c r="D27" s="371"/>
      <c r="E27" s="371"/>
      <c r="F27" s="372"/>
    </row>
    <row r="28" spans="1:6" s="6" customFormat="1" ht="24">
      <c r="A28" s="269" t="s">
        <v>545</v>
      </c>
      <c r="B28" s="269" t="s">
        <v>553</v>
      </c>
      <c r="C28" s="269" t="s">
        <v>547</v>
      </c>
      <c r="D28" s="269" t="s">
        <v>548</v>
      </c>
      <c r="E28" s="269" t="s">
        <v>549</v>
      </c>
      <c r="F28" s="269" t="s">
        <v>550</v>
      </c>
    </row>
    <row r="29" spans="1:6" s="6" customFormat="1" ht="225.75" customHeight="1">
      <c r="A29" s="311" t="s">
        <v>1150</v>
      </c>
      <c r="B29" s="312" t="s">
        <v>1151</v>
      </c>
      <c r="C29" s="254" t="s">
        <v>751</v>
      </c>
      <c r="D29" s="313" t="s">
        <v>18</v>
      </c>
      <c r="E29" s="313" t="s">
        <v>924</v>
      </c>
      <c r="F29" s="314">
        <v>0.9</v>
      </c>
    </row>
    <row r="30" spans="1:6" s="6" customFormat="1" ht="209.25" customHeight="1">
      <c r="A30" s="311" t="s">
        <v>1152</v>
      </c>
      <c r="B30" s="312" t="s">
        <v>1153</v>
      </c>
      <c r="C30" s="254" t="s">
        <v>752</v>
      </c>
      <c r="D30" s="313" t="s">
        <v>16</v>
      </c>
      <c r="E30" s="313" t="s">
        <v>923</v>
      </c>
      <c r="F30" s="314">
        <v>0.8</v>
      </c>
    </row>
    <row r="31" spans="1:6" s="6" customFormat="1" ht="204">
      <c r="A31" s="311" t="s">
        <v>1154</v>
      </c>
      <c r="B31" s="312" t="s">
        <v>1155</v>
      </c>
      <c r="C31" s="315" t="s">
        <v>753</v>
      </c>
      <c r="D31" s="247" t="s">
        <v>330</v>
      </c>
      <c r="E31" s="247" t="s">
        <v>923</v>
      </c>
      <c r="F31" s="46">
        <v>5</v>
      </c>
    </row>
    <row r="32" spans="1:6" s="6" customFormat="1" ht="239.25" customHeight="1">
      <c r="A32" s="311" t="s">
        <v>1156</v>
      </c>
      <c r="B32" s="312" t="s">
        <v>1157</v>
      </c>
      <c r="C32" s="315" t="s">
        <v>754</v>
      </c>
      <c r="D32" s="313" t="s">
        <v>16</v>
      </c>
      <c r="E32" s="313" t="s">
        <v>939</v>
      </c>
      <c r="F32" s="314">
        <v>0.8</v>
      </c>
    </row>
    <row r="33" spans="1:6" s="6" customFormat="1" ht="216" customHeight="1">
      <c r="A33" s="311" t="s">
        <v>1158</v>
      </c>
      <c r="B33" s="312" t="s">
        <v>1159</v>
      </c>
      <c r="C33" s="315" t="s">
        <v>756</v>
      </c>
      <c r="D33" s="313" t="s">
        <v>16</v>
      </c>
      <c r="E33" s="313" t="s">
        <v>924</v>
      </c>
      <c r="F33" s="314">
        <v>0.8</v>
      </c>
    </row>
    <row r="34" spans="1:6" s="6" customFormat="1" ht="127.5">
      <c r="A34" s="311" t="s">
        <v>332</v>
      </c>
      <c r="B34" s="312" t="s">
        <v>1160</v>
      </c>
      <c r="C34" s="315" t="s">
        <v>757</v>
      </c>
      <c r="D34" s="313" t="s">
        <v>333</v>
      </c>
      <c r="E34" s="313" t="s">
        <v>923</v>
      </c>
      <c r="F34" s="313">
        <v>8</v>
      </c>
    </row>
    <row r="35" spans="1:6" s="6" customFormat="1" ht="249.75" customHeight="1">
      <c r="A35" s="311" t="s">
        <v>334</v>
      </c>
      <c r="B35" s="312" t="s">
        <v>1161</v>
      </c>
      <c r="C35" s="315" t="s">
        <v>758</v>
      </c>
      <c r="D35" s="313" t="s">
        <v>335</v>
      </c>
      <c r="E35" s="313" t="s">
        <v>923</v>
      </c>
      <c r="F35" s="313">
        <v>4</v>
      </c>
    </row>
    <row r="36" spans="1:6" s="6" customFormat="1" ht="193.5" customHeight="1">
      <c r="A36" s="311" t="s">
        <v>336</v>
      </c>
      <c r="B36" s="312" t="s">
        <v>1162</v>
      </c>
      <c r="C36" s="315" t="s">
        <v>759</v>
      </c>
      <c r="D36" s="313" t="s">
        <v>337</v>
      </c>
      <c r="E36" s="313" t="s">
        <v>923</v>
      </c>
      <c r="F36" s="313">
        <v>4</v>
      </c>
    </row>
    <row r="37" s="6" customFormat="1" ht="12.75">
      <c r="A37" s="6">
        <f>COUNTA(A16:A36)</f>
        <v>21</v>
      </c>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sheetData>
  <sheetProtection insertColumns="0" insertRows="0" deleteColumns="0" deleteRows="0" autoFilter="0" pivotTables="0"/>
  <mergeCells count="20">
    <mergeCell ref="A26:F26"/>
    <mergeCell ref="A27:F27"/>
    <mergeCell ref="A13:F13"/>
    <mergeCell ref="A14:F14"/>
    <mergeCell ref="A17:F17"/>
    <mergeCell ref="A18:F18"/>
    <mergeCell ref="A21:F21"/>
    <mergeCell ref="A22:F22"/>
    <mergeCell ref="A12:F12"/>
    <mergeCell ref="B1:F1"/>
    <mergeCell ref="A2:E2"/>
    <mergeCell ref="A3:F3"/>
    <mergeCell ref="B4:F4"/>
    <mergeCell ref="B5:F5"/>
    <mergeCell ref="B6:F6"/>
    <mergeCell ref="A7:E7"/>
    <mergeCell ref="A8:F8"/>
    <mergeCell ref="B9:F9"/>
    <mergeCell ref="B10:E10"/>
    <mergeCell ref="A11:F11"/>
  </mergeCells>
  <conditionalFormatting sqref="D25:E25 D31:E31 D16:E16">
    <cfRule type="cellIs" priority="3" dxfId="112" operator="equal">
      <formula>"Seleccionar"</formula>
    </cfRule>
  </conditionalFormatting>
  <conditionalFormatting sqref="D20:E20 D24:E24">
    <cfRule type="cellIs" priority="2"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1.xml><?xml version="1.0" encoding="utf-8"?>
<worksheet xmlns="http://schemas.openxmlformats.org/spreadsheetml/2006/main" xmlns:r="http://schemas.openxmlformats.org/officeDocument/2006/relationships">
  <dimension ref="A1:DO44"/>
  <sheetViews>
    <sheetView view="pageBreakPreview" zoomScale="80" zoomScaleNormal="85" zoomScaleSheetLayoutView="80" zoomScalePageLayoutView="0" workbookViewId="0" topLeftCell="A1">
      <selection activeCell="F7" sqref="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467</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301" customFormat="1" ht="16.5">
      <c r="A13" s="353" t="s">
        <v>543</v>
      </c>
      <c r="B13" s="354"/>
      <c r="C13" s="354"/>
      <c r="D13" s="354"/>
      <c r="E13" s="354"/>
      <c r="F13" s="355"/>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row>
    <row r="14" spans="1:119" s="301" customFormat="1" ht="18" customHeight="1">
      <c r="A14" s="356" t="s">
        <v>544</v>
      </c>
      <c r="B14" s="357"/>
      <c r="C14" s="357"/>
      <c r="D14" s="357"/>
      <c r="E14" s="357"/>
      <c r="F14" s="358"/>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row>
    <row r="15" spans="1:6" s="245" customFormat="1" ht="21" customHeight="1">
      <c r="A15" s="294" t="s">
        <v>545</v>
      </c>
      <c r="B15" s="294" t="s">
        <v>546</v>
      </c>
      <c r="C15" s="294" t="s">
        <v>547</v>
      </c>
      <c r="D15" s="294" t="s">
        <v>548</v>
      </c>
      <c r="E15" s="294" t="s">
        <v>549</v>
      </c>
      <c r="F15" s="294" t="s">
        <v>550</v>
      </c>
    </row>
    <row r="16" spans="1:6" s="6" customFormat="1" ht="409.5">
      <c r="A16" s="161" t="s">
        <v>140</v>
      </c>
      <c r="B16" s="161" t="s">
        <v>845</v>
      </c>
      <c r="C16" s="161" t="s">
        <v>1218</v>
      </c>
      <c r="D16" s="15" t="s">
        <v>17</v>
      </c>
      <c r="E16" s="15" t="s">
        <v>838</v>
      </c>
      <c r="F16" s="162">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21" customHeight="1">
      <c r="A19" s="294" t="s">
        <v>545</v>
      </c>
      <c r="B19" s="294" t="s">
        <v>553</v>
      </c>
      <c r="C19" s="294" t="s">
        <v>547</v>
      </c>
      <c r="D19" s="294" t="s">
        <v>548</v>
      </c>
      <c r="E19" s="294" t="s">
        <v>549</v>
      </c>
      <c r="F19" s="294" t="s">
        <v>550</v>
      </c>
    </row>
    <row r="20" spans="1:6" s="6" customFormat="1" ht="409.5">
      <c r="A20" s="69" t="s">
        <v>141</v>
      </c>
      <c r="B20" s="69" t="s">
        <v>870</v>
      </c>
      <c r="C20" s="243" t="s">
        <v>614</v>
      </c>
      <c r="D20" s="247" t="s">
        <v>16</v>
      </c>
      <c r="E20" s="247" t="s">
        <v>840</v>
      </c>
      <c r="F20" s="47">
        <v>0.5</v>
      </c>
    </row>
    <row r="21" spans="1:6" s="6" customFormat="1" ht="165.75">
      <c r="A21" s="161" t="s">
        <v>141</v>
      </c>
      <c r="B21" s="161" t="s">
        <v>871</v>
      </c>
      <c r="C21" s="44" t="s">
        <v>615</v>
      </c>
      <c r="D21" s="15" t="s">
        <v>16</v>
      </c>
      <c r="E21" s="15" t="s">
        <v>839</v>
      </c>
      <c r="F21" s="58">
        <v>1</v>
      </c>
    </row>
    <row r="22" spans="1:119" s="291" customFormat="1" ht="16.5">
      <c r="A22" s="353" t="s">
        <v>556</v>
      </c>
      <c r="B22" s="354"/>
      <c r="C22" s="354"/>
      <c r="D22" s="354"/>
      <c r="E22" s="354"/>
      <c r="F22" s="355"/>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119" s="291" customFormat="1" ht="18" customHeight="1">
      <c r="A23" s="356" t="s">
        <v>544</v>
      </c>
      <c r="B23" s="357"/>
      <c r="C23" s="357"/>
      <c r="D23" s="357"/>
      <c r="E23" s="357"/>
      <c r="F23" s="35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row>
    <row r="24" spans="1:6" s="245" customFormat="1" ht="21" customHeight="1" thickBot="1">
      <c r="A24" s="294" t="s">
        <v>545</v>
      </c>
      <c r="B24" s="294" t="s">
        <v>553</v>
      </c>
      <c r="C24" s="294" t="s">
        <v>547</v>
      </c>
      <c r="D24" s="294" t="s">
        <v>548</v>
      </c>
      <c r="E24" s="294" t="s">
        <v>549</v>
      </c>
      <c r="F24" s="294" t="s">
        <v>550</v>
      </c>
    </row>
    <row r="25" spans="1:6" s="6" customFormat="1" ht="243" thickBot="1">
      <c r="A25" s="71" t="s">
        <v>142</v>
      </c>
      <c r="B25" s="168" t="s">
        <v>872</v>
      </c>
      <c r="C25" s="33" t="s">
        <v>616</v>
      </c>
      <c r="D25" s="26" t="s">
        <v>17</v>
      </c>
      <c r="E25" s="246" t="s">
        <v>894</v>
      </c>
      <c r="F25" s="140">
        <v>9</v>
      </c>
    </row>
    <row r="26" spans="1:6" s="6" customFormat="1" ht="409.5" thickBot="1">
      <c r="A26" s="71" t="s">
        <v>142</v>
      </c>
      <c r="B26" s="168" t="s">
        <v>873</v>
      </c>
      <c r="C26" s="244" t="s">
        <v>617</v>
      </c>
      <c r="D26" s="26" t="s">
        <v>17</v>
      </c>
      <c r="E26" s="246" t="s">
        <v>894</v>
      </c>
      <c r="F26" s="140">
        <v>8.5</v>
      </c>
    </row>
    <row r="27" spans="1:6" s="6" customFormat="1" ht="255.75" thickBot="1">
      <c r="A27" s="69" t="s">
        <v>143</v>
      </c>
      <c r="B27" s="168" t="s">
        <v>874</v>
      </c>
      <c r="C27" s="42" t="s">
        <v>618</v>
      </c>
      <c r="D27" s="26" t="s">
        <v>21</v>
      </c>
      <c r="E27" s="246" t="s">
        <v>894</v>
      </c>
      <c r="F27" s="46" t="s">
        <v>144</v>
      </c>
    </row>
    <row r="28" spans="1:6" s="6" customFormat="1" ht="243" thickBot="1">
      <c r="A28" s="69" t="s">
        <v>143</v>
      </c>
      <c r="B28" s="168" t="s">
        <v>875</v>
      </c>
      <c r="C28" s="33" t="s">
        <v>619</v>
      </c>
      <c r="D28" s="26" t="s">
        <v>16</v>
      </c>
      <c r="E28" s="246" t="s">
        <v>894</v>
      </c>
      <c r="F28" s="47">
        <v>0.82</v>
      </c>
    </row>
    <row r="29" spans="1:6" s="6" customFormat="1" ht="306">
      <c r="A29" s="69" t="s">
        <v>145</v>
      </c>
      <c r="B29" s="258" t="s">
        <v>876</v>
      </c>
      <c r="C29" s="42" t="s">
        <v>620</v>
      </c>
      <c r="D29" s="66" t="s">
        <v>17</v>
      </c>
      <c r="E29" s="246" t="s">
        <v>891</v>
      </c>
      <c r="F29" s="46">
        <v>7</v>
      </c>
    </row>
    <row r="30" spans="1:119" s="291" customFormat="1" ht="16.5">
      <c r="A30" s="353" t="s">
        <v>561</v>
      </c>
      <c r="B30" s="354"/>
      <c r="C30" s="354"/>
      <c r="D30" s="354"/>
      <c r="E30" s="354"/>
      <c r="F30" s="355"/>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row>
    <row r="31" spans="1:119" s="291" customFormat="1" ht="18" customHeight="1">
      <c r="A31" s="356" t="s">
        <v>544</v>
      </c>
      <c r="B31" s="357"/>
      <c r="C31" s="357"/>
      <c r="D31" s="357"/>
      <c r="E31" s="357"/>
      <c r="F31" s="35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row>
    <row r="32" spans="1:6" s="245" customFormat="1" ht="21" customHeight="1" thickBot="1">
      <c r="A32" s="294" t="s">
        <v>545</v>
      </c>
      <c r="B32" s="294" t="s">
        <v>553</v>
      </c>
      <c r="C32" s="294" t="s">
        <v>547</v>
      </c>
      <c r="D32" s="294" t="s">
        <v>548</v>
      </c>
      <c r="E32" s="294" t="s">
        <v>549</v>
      </c>
      <c r="F32" s="294" t="s">
        <v>550</v>
      </c>
    </row>
    <row r="33" spans="1:6" s="6" customFormat="1" ht="119.25" customHeight="1">
      <c r="A33" s="55" t="s">
        <v>146</v>
      </c>
      <c r="B33" s="69" t="s">
        <v>877</v>
      </c>
      <c r="C33" s="89" t="s">
        <v>621</v>
      </c>
      <c r="D33" s="52" t="s">
        <v>17</v>
      </c>
      <c r="E33" s="257" t="s">
        <v>894</v>
      </c>
      <c r="F33" s="330">
        <v>0.95</v>
      </c>
    </row>
    <row r="34" spans="1:6" s="6" customFormat="1" ht="119.25" customHeight="1">
      <c r="A34" s="69" t="s">
        <v>147</v>
      </c>
      <c r="B34" s="69" t="s">
        <v>878</v>
      </c>
      <c r="C34" s="69" t="s">
        <v>622</v>
      </c>
      <c r="D34" s="26" t="s">
        <v>17</v>
      </c>
      <c r="E34" s="247" t="s">
        <v>894</v>
      </c>
      <c r="F34" s="140">
        <v>9.2</v>
      </c>
    </row>
    <row r="35" spans="1:6" s="6" customFormat="1" ht="217.5" thickBot="1">
      <c r="A35" s="185" t="s">
        <v>148</v>
      </c>
      <c r="B35" s="161" t="s">
        <v>879</v>
      </c>
      <c r="C35" s="55" t="s">
        <v>623</v>
      </c>
      <c r="D35" s="52" t="s">
        <v>16</v>
      </c>
      <c r="E35" s="15" t="s">
        <v>847</v>
      </c>
      <c r="F35" s="186">
        <v>3</v>
      </c>
    </row>
    <row r="36" spans="1:6" s="6" customFormat="1" ht="217.5" thickBot="1">
      <c r="A36" s="55" t="s">
        <v>149</v>
      </c>
      <c r="B36" s="168" t="s">
        <v>880</v>
      </c>
      <c r="C36" s="55" t="s">
        <v>624</v>
      </c>
      <c r="D36" s="52" t="s">
        <v>16</v>
      </c>
      <c r="E36" s="246" t="s">
        <v>841</v>
      </c>
      <c r="F36" s="187">
        <v>236</v>
      </c>
    </row>
    <row r="37" spans="1:6" s="6" customFormat="1" ht="345" thickBot="1">
      <c r="A37" s="69" t="s">
        <v>150</v>
      </c>
      <c r="B37" s="168" t="s">
        <v>881</v>
      </c>
      <c r="C37" s="184" t="s">
        <v>625</v>
      </c>
      <c r="D37" s="26" t="s">
        <v>17</v>
      </c>
      <c r="E37" s="246" t="s">
        <v>895</v>
      </c>
      <c r="F37" s="140">
        <v>8.5</v>
      </c>
    </row>
    <row r="38" spans="1:6" s="6" customFormat="1" ht="153.75" thickBot="1">
      <c r="A38" s="69" t="s">
        <v>151</v>
      </c>
      <c r="B38" s="168" t="s">
        <v>882</v>
      </c>
      <c r="C38" s="38" t="s">
        <v>626</v>
      </c>
      <c r="D38" s="26" t="s">
        <v>16</v>
      </c>
      <c r="E38" s="246" t="s">
        <v>839</v>
      </c>
      <c r="F38" s="140">
        <v>1</v>
      </c>
    </row>
    <row r="39" spans="1:6" s="6" customFormat="1" ht="204.75" thickBot="1">
      <c r="A39" s="69" t="s">
        <v>152</v>
      </c>
      <c r="B39" s="168" t="s">
        <v>883</v>
      </c>
      <c r="C39" s="38" t="s">
        <v>627</v>
      </c>
      <c r="D39" s="26" t="s">
        <v>16</v>
      </c>
      <c r="E39" s="246" t="s">
        <v>841</v>
      </c>
      <c r="F39" s="46">
        <v>1</v>
      </c>
    </row>
    <row r="40" spans="1:6" s="6" customFormat="1" ht="255.75" thickBot="1">
      <c r="A40" s="69" t="s">
        <v>153</v>
      </c>
      <c r="B40" s="168" t="s">
        <v>884</v>
      </c>
      <c r="C40" s="38" t="s">
        <v>628</v>
      </c>
      <c r="D40" s="26" t="s">
        <v>16</v>
      </c>
      <c r="E40" s="246" t="s">
        <v>841</v>
      </c>
      <c r="F40" s="46">
        <v>5</v>
      </c>
    </row>
    <row r="41" spans="1:6" s="6" customFormat="1" ht="281.25" thickBot="1">
      <c r="A41" s="69" t="s">
        <v>154</v>
      </c>
      <c r="B41" s="168" t="s">
        <v>885</v>
      </c>
      <c r="C41" s="38" t="s">
        <v>629</v>
      </c>
      <c r="D41" s="26" t="s">
        <v>22</v>
      </c>
      <c r="E41" s="246" t="s">
        <v>896</v>
      </c>
      <c r="F41" s="140">
        <v>8</v>
      </c>
    </row>
    <row r="42" spans="1:6" s="6" customFormat="1" ht="370.5" thickBot="1">
      <c r="A42" s="69" t="s">
        <v>154</v>
      </c>
      <c r="B42" s="168" t="s">
        <v>886</v>
      </c>
      <c r="C42" s="55" t="s">
        <v>630</v>
      </c>
      <c r="D42" s="52" t="s">
        <v>17</v>
      </c>
      <c r="E42" s="246" t="s">
        <v>896</v>
      </c>
      <c r="F42" s="186">
        <v>8</v>
      </c>
    </row>
    <row r="43" spans="1:6" s="6" customFormat="1" ht="319.5" thickBot="1">
      <c r="A43" s="69" t="s">
        <v>154</v>
      </c>
      <c r="B43" s="168" t="s">
        <v>887</v>
      </c>
      <c r="C43" s="61" t="s">
        <v>631</v>
      </c>
      <c r="D43" s="29" t="s">
        <v>17</v>
      </c>
      <c r="E43" s="246" t="s">
        <v>896</v>
      </c>
      <c r="F43" s="188">
        <v>8</v>
      </c>
    </row>
    <row r="44" spans="2:5" s="6" customFormat="1" ht="12.75">
      <c r="B44" s="168"/>
      <c r="E44" s="246"/>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mergeCells count="20">
    <mergeCell ref="A22:F22"/>
    <mergeCell ref="A23:F23"/>
    <mergeCell ref="A30:F30"/>
    <mergeCell ref="A31:F31"/>
    <mergeCell ref="B10:E10"/>
    <mergeCell ref="A12:F12"/>
    <mergeCell ref="A14:F14"/>
    <mergeCell ref="A17:F17"/>
    <mergeCell ref="A18:F18"/>
    <mergeCell ref="B1:F1"/>
    <mergeCell ref="A2:E2"/>
    <mergeCell ref="A3:F3"/>
    <mergeCell ref="B4:F4"/>
    <mergeCell ref="B5:F5"/>
    <mergeCell ref="B6:F6"/>
    <mergeCell ref="A7:E7"/>
    <mergeCell ref="A8:F8"/>
    <mergeCell ref="B9:F9"/>
    <mergeCell ref="A13:F13"/>
    <mergeCell ref="A11:F11"/>
  </mergeCells>
  <conditionalFormatting sqref="D20:D21 D16:E16 D25:D29 D33:D43">
    <cfRule type="cellIs" priority="10" dxfId="112" operator="equal">
      <formula>"Seleccionar"</formula>
    </cfRule>
  </conditionalFormatting>
  <conditionalFormatting sqref="E20:E21 E25:E29 E33:E44">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2.xml><?xml version="1.0" encoding="utf-8"?>
<worksheet xmlns="http://schemas.openxmlformats.org/spreadsheetml/2006/main" xmlns:r="http://schemas.openxmlformats.org/officeDocument/2006/relationships">
  <dimension ref="A1:DO42"/>
  <sheetViews>
    <sheetView view="pageBreakPreview" zoomScale="80" zoomScaleNormal="85" zoomScaleSheetLayoutView="80" zoomScalePageLayoutView="0" workbookViewId="0" topLeftCell="A1">
      <selection activeCell="F7" sqref="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851562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518</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8.25" customHeight="1">
      <c r="A15" s="294" t="s">
        <v>545</v>
      </c>
      <c r="B15" s="294" t="s">
        <v>546</v>
      </c>
      <c r="C15" s="294" t="s">
        <v>547</v>
      </c>
      <c r="D15" s="294" t="s">
        <v>548</v>
      </c>
      <c r="E15" s="294" t="s">
        <v>549</v>
      </c>
      <c r="F15" s="294" t="s">
        <v>550</v>
      </c>
    </row>
    <row r="16" spans="1:6" s="6" customFormat="1" ht="135.75" customHeight="1">
      <c r="A16" s="328" t="s">
        <v>1227</v>
      </c>
      <c r="B16" s="44" t="s">
        <v>1051</v>
      </c>
      <c r="C16" s="328" t="s">
        <v>1218</v>
      </c>
      <c r="D16" s="80" t="s">
        <v>17</v>
      </c>
      <c r="E16" s="80" t="s">
        <v>905</v>
      </c>
      <c r="F16" s="162">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178.5">
      <c r="A20" s="33" t="s">
        <v>388</v>
      </c>
      <c r="B20" s="33" t="s">
        <v>1105</v>
      </c>
      <c r="C20" s="33" t="s">
        <v>790</v>
      </c>
      <c r="D20" s="26" t="s">
        <v>17</v>
      </c>
      <c r="E20" s="26" t="s">
        <v>905</v>
      </c>
      <c r="F20" s="284"/>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6" s="6" customFormat="1" ht="153">
      <c r="A24" s="271" t="s">
        <v>387</v>
      </c>
      <c r="B24" s="271" t="s">
        <v>1106</v>
      </c>
      <c r="C24" s="44" t="s">
        <v>791</v>
      </c>
      <c r="D24" s="80" t="s">
        <v>17</v>
      </c>
      <c r="E24" s="80" t="s">
        <v>951</v>
      </c>
      <c r="F24" s="145">
        <v>1</v>
      </c>
    </row>
    <row r="25" spans="1:6" s="6" customFormat="1" ht="229.5">
      <c r="A25" s="19" t="s">
        <v>386</v>
      </c>
      <c r="B25" s="19" t="s">
        <v>1107</v>
      </c>
      <c r="C25" s="33" t="s">
        <v>792</v>
      </c>
      <c r="D25" s="26" t="s">
        <v>17</v>
      </c>
      <c r="E25" s="26" t="s">
        <v>905</v>
      </c>
      <c r="F25" s="35">
        <v>1</v>
      </c>
    </row>
    <row r="26" spans="1:6" s="6" customFormat="1" ht="127.5">
      <c r="A26" s="33" t="s">
        <v>385</v>
      </c>
      <c r="B26" s="33" t="s">
        <v>1108</v>
      </c>
      <c r="C26" s="33" t="s">
        <v>793</v>
      </c>
      <c r="D26" s="26" t="s">
        <v>17</v>
      </c>
      <c r="E26" s="26" t="s">
        <v>1122</v>
      </c>
      <c r="F26" s="36">
        <v>8</v>
      </c>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6" s="245" customFormat="1" ht="32.25" customHeight="1">
      <c r="A29" s="294" t="s">
        <v>545</v>
      </c>
      <c r="B29" s="294" t="s">
        <v>553</v>
      </c>
      <c r="C29" s="294" t="s">
        <v>547</v>
      </c>
      <c r="D29" s="294" t="s">
        <v>548</v>
      </c>
      <c r="E29" s="294" t="s">
        <v>549</v>
      </c>
      <c r="F29" s="294" t="s">
        <v>550</v>
      </c>
    </row>
    <row r="30" spans="1:6" s="6" customFormat="1" ht="38.25" customHeight="1">
      <c r="A30" s="38" t="s">
        <v>384</v>
      </c>
      <c r="B30" s="114" t="s">
        <v>1109</v>
      </c>
      <c r="C30" s="33" t="s">
        <v>794</v>
      </c>
      <c r="D30" s="26" t="s">
        <v>17</v>
      </c>
      <c r="E30" s="26" t="s">
        <v>1123</v>
      </c>
      <c r="F30" s="35">
        <v>1</v>
      </c>
    </row>
    <row r="31" spans="1:6" s="6" customFormat="1" ht="102">
      <c r="A31" s="38" t="s">
        <v>384</v>
      </c>
      <c r="B31" s="114" t="s">
        <v>1110</v>
      </c>
      <c r="C31" s="33" t="s">
        <v>795</v>
      </c>
      <c r="D31" s="26" t="s">
        <v>17</v>
      </c>
      <c r="E31" s="26" t="s">
        <v>951</v>
      </c>
      <c r="F31" s="35">
        <v>1</v>
      </c>
    </row>
    <row r="32" spans="1:6" s="6" customFormat="1" ht="165.75">
      <c r="A32" s="33" t="s">
        <v>383</v>
      </c>
      <c r="B32" s="33" t="s">
        <v>1111</v>
      </c>
      <c r="C32" s="33" t="s">
        <v>796</v>
      </c>
      <c r="D32" s="26" t="s">
        <v>17</v>
      </c>
      <c r="E32" s="26" t="s">
        <v>1123</v>
      </c>
      <c r="F32" s="34">
        <v>1</v>
      </c>
    </row>
    <row r="33" spans="1:6" s="6" customFormat="1" ht="267.75">
      <c r="A33" s="33" t="s">
        <v>382</v>
      </c>
      <c r="B33" s="33" t="s">
        <v>1112</v>
      </c>
      <c r="C33" s="33" t="s">
        <v>797</v>
      </c>
      <c r="D33" s="26" t="s">
        <v>17</v>
      </c>
      <c r="E33" s="26" t="s">
        <v>1124</v>
      </c>
      <c r="F33" s="36">
        <v>8</v>
      </c>
    </row>
    <row r="34" spans="1:6" s="6" customFormat="1" ht="127.5">
      <c r="A34" s="33" t="s">
        <v>381</v>
      </c>
      <c r="B34" s="33" t="s">
        <v>1113</v>
      </c>
      <c r="C34" s="33" t="s">
        <v>798</v>
      </c>
      <c r="D34" s="26" t="s">
        <v>17</v>
      </c>
      <c r="E34" s="26" t="s">
        <v>1125</v>
      </c>
      <c r="F34" s="35">
        <v>1</v>
      </c>
    </row>
    <row r="35" spans="1:6" s="6" customFormat="1" ht="102">
      <c r="A35" s="38" t="s">
        <v>380</v>
      </c>
      <c r="B35" s="114" t="s">
        <v>1114</v>
      </c>
      <c r="C35" s="33" t="s">
        <v>799</v>
      </c>
      <c r="D35" s="26" t="s">
        <v>17</v>
      </c>
      <c r="E35" s="26" t="s">
        <v>905</v>
      </c>
      <c r="F35" s="35">
        <v>1</v>
      </c>
    </row>
    <row r="36" spans="1:6" s="6" customFormat="1" ht="102">
      <c r="A36" s="38" t="s">
        <v>380</v>
      </c>
      <c r="B36" s="114" t="s">
        <v>1115</v>
      </c>
      <c r="C36" s="33" t="s">
        <v>800</v>
      </c>
      <c r="D36" s="26" t="s">
        <v>17</v>
      </c>
      <c r="E36" s="26" t="s">
        <v>922</v>
      </c>
      <c r="F36" s="36">
        <v>9</v>
      </c>
    </row>
    <row r="37" spans="1:6" s="6" customFormat="1" ht="127.5">
      <c r="A37" s="33" t="s">
        <v>379</v>
      </c>
      <c r="B37" s="33" t="s">
        <v>1116</v>
      </c>
      <c r="C37" s="33" t="s">
        <v>801</v>
      </c>
      <c r="D37" s="26" t="s">
        <v>17</v>
      </c>
      <c r="E37" s="26" t="s">
        <v>1123</v>
      </c>
      <c r="F37" s="35">
        <v>1</v>
      </c>
    </row>
    <row r="38" spans="1:6" s="6" customFormat="1" ht="102">
      <c r="A38" s="33" t="s">
        <v>378</v>
      </c>
      <c r="B38" s="33" t="s">
        <v>1117</v>
      </c>
      <c r="C38" s="33" t="s">
        <v>802</v>
      </c>
      <c r="D38" s="26" t="s">
        <v>17</v>
      </c>
      <c r="E38" s="26" t="s">
        <v>1123</v>
      </c>
      <c r="F38" s="35">
        <v>1</v>
      </c>
    </row>
    <row r="39" spans="1:6" s="6" customFormat="1" ht="127.5">
      <c r="A39" s="33" t="s">
        <v>377</v>
      </c>
      <c r="B39" s="33" t="s">
        <v>1118</v>
      </c>
      <c r="C39" s="33" t="s">
        <v>803</v>
      </c>
      <c r="D39" s="26" t="s">
        <v>17</v>
      </c>
      <c r="E39" s="26" t="s">
        <v>1123</v>
      </c>
      <c r="F39" s="35">
        <v>1</v>
      </c>
    </row>
    <row r="40" spans="1:6" s="6" customFormat="1" ht="140.25">
      <c r="A40" s="33" t="s">
        <v>376</v>
      </c>
      <c r="B40" s="33" t="s">
        <v>1119</v>
      </c>
      <c r="C40" s="33" t="s">
        <v>804</v>
      </c>
      <c r="D40" s="26" t="s">
        <v>17</v>
      </c>
      <c r="E40" s="26" t="s">
        <v>1123</v>
      </c>
      <c r="F40" s="35">
        <v>1</v>
      </c>
    </row>
    <row r="41" spans="1:6" s="6" customFormat="1" ht="127.5">
      <c r="A41" s="33" t="s">
        <v>375</v>
      </c>
      <c r="B41" s="33" t="s">
        <v>1120</v>
      </c>
      <c r="C41" s="33" t="s">
        <v>805</v>
      </c>
      <c r="D41" s="26" t="s">
        <v>17</v>
      </c>
      <c r="E41" s="26" t="s">
        <v>1124</v>
      </c>
      <c r="F41" s="36">
        <v>9</v>
      </c>
    </row>
    <row r="42" spans="1:6" s="6" customFormat="1" ht="230.25" thickBot="1">
      <c r="A42" s="40" t="s">
        <v>374</v>
      </c>
      <c r="B42" s="40" t="s">
        <v>1121</v>
      </c>
      <c r="C42" s="40" t="s">
        <v>806</v>
      </c>
      <c r="D42" s="29" t="s">
        <v>17</v>
      </c>
      <c r="E42" s="29" t="s">
        <v>1123</v>
      </c>
      <c r="F42" s="41">
        <v>1</v>
      </c>
    </row>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sheetData>
  <sheetProtection insertColumns="0" insertRows="0" deleteColumns="0" deleteRows="0" autoFilter="0" pivotTables="0"/>
  <mergeCells count="20">
    <mergeCell ref="A21:F21"/>
    <mergeCell ref="A22:F22"/>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30:E42">
    <cfRule type="cellIs" priority="3" dxfId="112" operator="equal">
      <formula>"Seleccionar"</formula>
    </cfRule>
  </conditionalFormatting>
  <conditionalFormatting sqref="D20:E20 D24:E26">
    <cfRule type="cellIs" priority="2"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3.xml><?xml version="1.0" encoding="utf-8"?>
<worksheet xmlns="http://schemas.openxmlformats.org/spreadsheetml/2006/main" xmlns:r="http://schemas.openxmlformats.org/officeDocument/2006/relationships">
  <dimension ref="A1:DO38"/>
  <sheetViews>
    <sheetView view="pageBreakPreview" zoomScale="80" zoomScaleNormal="85" zoomScaleSheetLayoutView="80" zoomScalePageLayoutView="0" workbookViewId="0" topLeftCell="A1">
      <selection activeCell="A8" sqref="A8:F8"/>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32.25" thickBot="1">
      <c r="A1" s="296" t="s">
        <v>430</v>
      </c>
      <c r="B1" s="344" t="s">
        <v>431</v>
      </c>
      <c r="C1" s="344"/>
      <c r="D1" s="344"/>
      <c r="E1" s="344"/>
      <c r="F1" s="345"/>
    </row>
    <row r="2" spans="1:6" s="211" customFormat="1" ht="17.25" thickTop="1">
      <c r="A2" s="346"/>
      <c r="B2" s="346"/>
      <c r="C2" s="346"/>
      <c r="D2" s="346"/>
      <c r="E2" s="346"/>
      <c r="F2" s="212"/>
    </row>
    <row r="3" spans="1:6" s="211" customFormat="1" ht="16.5">
      <c r="A3" s="347" t="s">
        <v>532</v>
      </c>
      <c r="B3" s="347"/>
      <c r="C3" s="347"/>
      <c r="D3" s="347"/>
      <c r="E3" s="347"/>
      <c r="F3" s="348"/>
    </row>
    <row r="4" spans="1:6" s="211" customFormat="1" ht="19.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16.5">
      <c r="A5" s="298" t="s">
        <v>534</v>
      </c>
      <c r="B5" s="349" t="s">
        <v>535</v>
      </c>
      <c r="C5" s="350"/>
      <c r="D5" s="350"/>
      <c r="E5" s="350"/>
      <c r="F5" s="351"/>
    </row>
    <row r="6" spans="1:6" s="211" customFormat="1" ht="16.5">
      <c r="A6" s="298" t="s">
        <v>536</v>
      </c>
      <c r="B6" s="349" t="s">
        <v>497</v>
      </c>
      <c r="C6" s="350"/>
      <c r="D6" s="350"/>
      <c r="E6" s="350"/>
      <c r="F6" s="351"/>
    </row>
    <row r="7" spans="1:6" s="211" customFormat="1" ht="16.5">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30.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 r="A10" s="359"/>
      <c r="B10" s="360"/>
      <c r="C10" s="360"/>
      <c r="D10" s="360"/>
      <c r="E10" s="360"/>
      <c r="F10" s="360"/>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16.5">
      <c r="A11" s="348" t="s">
        <v>542</v>
      </c>
      <c r="B11" s="348"/>
      <c r="C11" s="348"/>
      <c r="D11" s="348"/>
      <c r="E11" s="348"/>
      <c r="F11" s="348"/>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91" customFormat="1" ht="16.5">
      <c r="A12" s="353" t="s">
        <v>543</v>
      </c>
      <c r="B12" s="354"/>
      <c r="C12" s="354"/>
      <c r="D12" s="354"/>
      <c r="E12" s="354"/>
      <c r="F12" s="355"/>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row>
    <row r="13" spans="1:119" s="291" customFormat="1" ht="16.5">
      <c r="A13" s="356" t="s">
        <v>544</v>
      </c>
      <c r="B13" s="357"/>
      <c r="C13" s="357"/>
      <c r="D13" s="357"/>
      <c r="E13" s="357"/>
      <c r="F13" s="35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6" s="245" customFormat="1" ht="24">
      <c r="A14" s="294" t="s">
        <v>545</v>
      </c>
      <c r="B14" s="294" t="s">
        <v>546</v>
      </c>
      <c r="C14" s="294" t="s">
        <v>547</v>
      </c>
      <c r="D14" s="294" t="s">
        <v>548</v>
      </c>
      <c r="E14" s="294" t="s">
        <v>549</v>
      </c>
      <c r="F14" s="294" t="s">
        <v>550</v>
      </c>
    </row>
    <row r="15" spans="1:6" s="6" customFormat="1" ht="409.5">
      <c r="A15" s="13" t="s">
        <v>306</v>
      </c>
      <c r="B15" s="13" t="s">
        <v>1051</v>
      </c>
      <c r="C15" s="13" t="s">
        <v>1218</v>
      </c>
      <c r="D15" s="80" t="s">
        <v>17</v>
      </c>
      <c r="E15" s="80" t="s">
        <v>905</v>
      </c>
      <c r="F15" s="162">
        <v>1</v>
      </c>
    </row>
    <row r="16" spans="1:119" s="291" customFormat="1" ht="16.5">
      <c r="A16" s="353" t="s">
        <v>1132</v>
      </c>
      <c r="B16" s="354"/>
      <c r="C16" s="354"/>
      <c r="D16" s="354"/>
      <c r="E16" s="354"/>
      <c r="F16" s="355"/>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row>
    <row r="17" spans="1:119" s="291" customFormat="1" ht="16.5">
      <c r="A17" s="356" t="s">
        <v>544</v>
      </c>
      <c r="B17" s="357"/>
      <c r="C17" s="357"/>
      <c r="D17" s="357"/>
      <c r="E17" s="357"/>
      <c r="F17" s="35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6" s="245" customFormat="1" ht="24">
      <c r="A18" s="294" t="s">
        <v>545</v>
      </c>
      <c r="B18" s="294" t="s">
        <v>553</v>
      </c>
      <c r="C18" s="294" t="s">
        <v>547</v>
      </c>
      <c r="D18" s="294" t="s">
        <v>548</v>
      </c>
      <c r="E18" s="294" t="s">
        <v>549</v>
      </c>
      <c r="F18" s="294" t="s">
        <v>550</v>
      </c>
    </row>
    <row r="19" spans="1:6" s="6" customFormat="1" ht="409.5">
      <c r="A19" s="114" t="s">
        <v>307</v>
      </c>
      <c r="B19" s="114" t="s">
        <v>1052</v>
      </c>
      <c r="C19" s="114" t="s">
        <v>730</v>
      </c>
      <c r="D19" s="26" t="s">
        <v>22</v>
      </c>
      <c r="E19" s="26" t="s">
        <v>922</v>
      </c>
      <c r="F19" s="23">
        <f>(1/2)*(99/(246+128))+(1/2)*(0.3)</f>
        <v>0.2823529411764706</v>
      </c>
    </row>
    <row r="20" spans="1:119" s="291" customFormat="1" ht="16.5">
      <c r="A20" s="353" t="s">
        <v>556</v>
      </c>
      <c r="B20" s="354"/>
      <c r="C20" s="354"/>
      <c r="D20" s="354"/>
      <c r="E20" s="354"/>
      <c r="F20" s="355"/>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row>
    <row r="21" spans="1:119" s="291" customFormat="1" ht="16.5">
      <c r="A21" s="356" t="s">
        <v>544</v>
      </c>
      <c r="B21" s="357"/>
      <c r="C21" s="357"/>
      <c r="D21" s="357"/>
      <c r="E21" s="357"/>
      <c r="F21" s="35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6" s="245" customFormat="1" ht="24">
      <c r="A22" s="294" t="s">
        <v>545</v>
      </c>
      <c r="B22" s="294" t="s">
        <v>553</v>
      </c>
      <c r="C22" s="294" t="s">
        <v>547</v>
      </c>
      <c r="D22" s="294" t="s">
        <v>548</v>
      </c>
      <c r="E22" s="294" t="s">
        <v>549</v>
      </c>
      <c r="F22" s="294" t="s">
        <v>550</v>
      </c>
    </row>
    <row r="23" spans="1:6" s="6" customFormat="1" ht="409.5" thickBot="1">
      <c r="A23" s="271" t="s">
        <v>308</v>
      </c>
      <c r="B23" s="13" t="s">
        <v>1053</v>
      </c>
      <c r="C23" s="114" t="s">
        <v>731</v>
      </c>
      <c r="D23" s="80" t="s">
        <v>16</v>
      </c>
      <c r="E23" s="80" t="s">
        <v>951</v>
      </c>
      <c r="F23" s="145">
        <f>84/84</f>
        <v>1</v>
      </c>
    </row>
    <row r="24" spans="1:6" s="6" customFormat="1" ht="409.5">
      <c r="A24" s="19" t="s">
        <v>309</v>
      </c>
      <c r="B24" s="64" t="s">
        <v>1054</v>
      </c>
      <c r="C24" s="114" t="s">
        <v>732</v>
      </c>
      <c r="D24" s="26" t="s">
        <v>16</v>
      </c>
      <c r="E24" s="32" t="s">
        <v>951</v>
      </c>
      <c r="F24" s="34">
        <f>56/84</f>
        <v>0.6666666666666666</v>
      </c>
    </row>
    <row r="25" spans="1:119" s="291" customFormat="1" ht="16.5">
      <c r="A25" s="353" t="s">
        <v>561</v>
      </c>
      <c r="B25" s="354"/>
      <c r="C25" s="354"/>
      <c r="D25" s="354"/>
      <c r="E25" s="354"/>
      <c r="F25" s="355"/>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row>
    <row r="26" spans="1:119" s="291" customFormat="1" ht="16.5">
      <c r="A26" s="356" t="s">
        <v>544</v>
      </c>
      <c r="B26" s="357"/>
      <c r="C26" s="357"/>
      <c r="D26" s="357"/>
      <c r="E26" s="357"/>
      <c r="F26" s="35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6" s="245" customFormat="1" ht="24.75" thickBot="1">
      <c r="A27" s="294" t="s">
        <v>545</v>
      </c>
      <c r="B27" s="294" t="s">
        <v>553</v>
      </c>
      <c r="C27" s="294" t="s">
        <v>547</v>
      </c>
      <c r="D27" s="294" t="s">
        <v>548</v>
      </c>
      <c r="E27" s="294" t="s">
        <v>549</v>
      </c>
      <c r="F27" s="294" t="s">
        <v>550</v>
      </c>
    </row>
    <row r="28" spans="1:6" s="6" customFormat="1" ht="166.5" thickBot="1">
      <c r="A28" s="38" t="s">
        <v>310</v>
      </c>
      <c r="B28" s="64" t="s">
        <v>1055</v>
      </c>
      <c r="C28" s="114" t="s">
        <v>733</v>
      </c>
      <c r="D28" s="26" t="s">
        <v>16</v>
      </c>
      <c r="E28" s="32" t="s">
        <v>923</v>
      </c>
      <c r="F28" s="34">
        <f>16/16</f>
        <v>1</v>
      </c>
    </row>
    <row r="29" spans="1:6" s="6" customFormat="1" ht="166.5" thickBot="1">
      <c r="A29" s="38" t="s">
        <v>311</v>
      </c>
      <c r="B29" s="64" t="s">
        <v>1056</v>
      </c>
      <c r="C29" s="38" t="s">
        <v>734</v>
      </c>
      <c r="D29" s="26" t="s">
        <v>16</v>
      </c>
      <c r="E29" s="32" t="s">
        <v>923</v>
      </c>
      <c r="F29" s="34">
        <f>320/320</f>
        <v>1</v>
      </c>
    </row>
    <row r="30" spans="1:6" s="6" customFormat="1" ht="192" thickBot="1">
      <c r="A30" s="38" t="s">
        <v>312</v>
      </c>
      <c r="B30" s="64" t="s">
        <v>1057</v>
      </c>
      <c r="C30" s="38" t="s">
        <v>735</v>
      </c>
      <c r="D30" s="26" t="s">
        <v>16</v>
      </c>
      <c r="E30" s="32" t="s">
        <v>923</v>
      </c>
      <c r="F30" s="34">
        <f>31/((3*8)+(2*5)+3)</f>
        <v>0.8378378378378378</v>
      </c>
    </row>
    <row r="31" spans="1:6" s="6" customFormat="1" ht="281.25" thickBot="1">
      <c r="A31" s="38" t="s">
        <v>313</v>
      </c>
      <c r="B31" s="64" t="s">
        <v>1058</v>
      </c>
      <c r="C31" s="38" t="s">
        <v>736</v>
      </c>
      <c r="D31" s="26" t="s">
        <v>16</v>
      </c>
      <c r="E31" s="32" t="s">
        <v>939</v>
      </c>
      <c r="F31" s="34">
        <f>42/90</f>
        <v>0.4666666666666667</v>
      </c>
    </row>
    <row r="32" spans="1:6" s="6" customFormat="1" ht="204.75" thickBot="1">
      <c r="A32" s="38" t="s">
        <v>314</v>
      </c>
      <c r="B32" s="64" t="s">
        <v>1059</v>
      </c>
      <c r="C32" s="38" t="s">
        <v>737</v>
      </c>
      <c r="D32" s="26" t="s">
        <v>16</v>
      </c>
      <c r="E32" s="32" t="s">
        <v>923</v>
      </c>
      <c r="F32" s="34">
        <f>33/33</f>
        <v>1</v>
      </c>
    </row>
    <row r="33" spans="1:6" s="6" customFormat="1" ht="153.75" thickBot="1">
      <c r="A33" s="38" t="s">
        <v>315</v>
      </c>
      <c r="B33" s="64" t="s">
        <v>1060</v>
      </c>
      <c r="C33" s="38" t="s">
        <v>738</v>
      </c>
      <c r="D33" s="26" t="s">
        <v>16</v>
      </c>
      <c r="E33" s="32" t="s">
        <v>923</v>
      </c>
      <c r="F33" s="34">
        <f>23/23</f>
        <v>1</v>
      </c>
    </row>
    <row r="34" spans="1:6" s="6" customFormat="1" ht="166.5" thickBot="1">
      <c r="A34" s="38" t="s">
        <v>316</v>
      </c>
      <c r="B34" s="64" t="s">
        <v>1061</v>
      </c>
      <c r="C34" s="38" t="s">
        <v>734</v>
      </c>
      <c r="D34" s="26" t="s">
        <v>16</v>
      </c>
      <c r="E34" s="32" t="s">
        <v>923</v>
      </c>
      <c r="F34" s="34">
        <f>240/240</f>
        <v>1</v>
      </c>
    </row>
    <row r="35" spans="1:6" s="6" customFormat="1" ht="383.25" thickBot="1">
      <c r="A35" s="38" t="s">
        <v>317</v>
      </c>
      <c r="B35" s="64" t="s">
        <v>1062</v>
      </c>
      <c r="C35" s="38" t="s">
        <v>739</v>
      </c>
      <c r="D35" s="26" t="s">
        <v>16</v>
      </c>
      <c r="E35" s="32" t="s">
        <v>923</v>
      </c>
      <c r="F35" s="34">
        <f>5/12</f>
        <v>0.4166666666666667</v>
      </c>
    </row>
    <row r="36" spans="1:6" s="6" customFormat="1" ht="243" thickBot="1">
      <c r="A36" s="38" t="s">
        <v>318</v>
      </c>
      <c r="B36" s="64" t="s">
        <v>1063</v>
      </c>
      <c r="C36" s="114" t="s">
        <v>740</v>
      </c>
      <c r="D36" s="26" t="s">
        <v>16</v>
      </c>
      <c r="E36" s="32" t="s">
        <v>939</v>
      </c>
      <c r="F36" s="34">
        <f>11/18</f>
        <v>0.6111111111111112</v>
      </c>
    </row>
    <row r="37" spans="1:6" s="6" customFormat="1" ht="345" thickBot="1">
      <c r="A37" s="38" t="s">
        <v>319</v>
      </c>
      <c r="B37" s="64" t="s">
        <v>1064</v>
      </c>
      <c r="C37" s="114" t="s">
        <v>741</v>
      </c>
      <c r="D37" s="26" t="s">
        <v>16</v>
      </c>
      <c r="E37" s="32" t="s">
        <v>923</v>
      </c>
      <c r="F37" s="34">
        <f>24/24</f>
        <v>1</v>
      </c>
    </row>
    <row r="38" spans="1:6" s="6" customFormat="1" ht="306.75" thickBot="1">
      <c r="A38" s="61" t="s">
        <v>320</v>
      </c>
      <c r="B38" s="64" t="s">
        <v>1065</v>
      </c>
      <c r="C38" s="61" t="s">
        <v>742</v>
      </c>
      <c r="D38" s="29" t="s">
        <v>16</v>
      </c>
      <c r="E38" s="32" t="s">
        <v>923</v>
      </c>
      <c r="F38" s="43">
        <f>4/4</f>
        <v>1</v>
      </c>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sheetData>
  <sheetProtection insertColumns="0" insertRows="0" deleteColumns="0" deleteRows="0" autoFilter="0" pivotTables="0"/>
  <mergeCells count="19">
    <mergeCell ref="A20:F20"/>
    <mergeCell ref="A21:F21"/>
    <mergeCell ref="A25:F25"/>
    <mergeCell ref="A26:F26"/>
    <mergeCell ref="A10:F10"/>
    <mergeCell ref="A12:F12"/>
    <mergeCell ref="A13:F13"/>
    <mergeCell ref="A16:F16"/>
    <mergeCell ref="A17:F17"/>
    <mergeCell ref="B1:F1"/>
    <mergeCell ref="A2:E2"/>
    <mergeCell ref="A3:F3"/>
    <mergeCell ref="B4:F4"/>
    <mergeCell ref="B5:F5"/>
    <mergeCell ref="B6:F6"/>
    <mergeCell ref="A7:E7"/>
    <mergeCell ref="A8:F8"/>
    <mergeCell ref="B9:F9"/>
    <mergeCell ref="A11:F11"/>
  </mergeCells>
  <conditionalFormatting sqref="D15:E15 D19:E19 D29:D38 D23:E24 E28:E38">
    <cfRule type="cellIs" priority="6"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4.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40" workbookViewId="0" topLeftCell="A1">
      <selection activeCell="C32" sqref="C32"/>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476</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 r="A16" s="161" t="s">
        <v>199</v>
      </c>
      <c r="B16" s="193" t="s">
        <v>940</v>
      </c>
      <c r="C16" s="161" t="s">
        <v>1218</v>
      </c>
      <c r="D16" s="80" t="s">
        <v>17</v>
      </c>
      <c r="E16" s="80" t="s">
        <v>905</v>
      </c>
      <c r="F16" s="17">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306">
      <c r="A20" s="69" t="s">
        <v>200</v>
      </c>
      <c r="B20" s="69" t="s">
        <v>952</v>
      </c>
      <c r="C20" s="114" t="s">
        <v>674</v>
      </c>
      <c r="D20" s="26" t="s">
        <v>16</v>
      </c>
      <c r="E20" s="26" t="s">
        <v>905</v>
      </c>
      <c r="F20" s="47">
        <v>0.7</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7" s="6" customFormat="1" ht="165.75">
      <c r="A24" s="271" t="s">
        <v>201</v>
      </c>
      <c r="B24" s="161" t="s">
        <v>953</v>
      </c>
      <c r="C24" s="13" t="s">
        <v>675</v>
      </c>
      <c r="D24" s="80" t="s">
        <v>16</v>
      </c>
      <c r="E24" s="80" t="s">
        <v>939</v>
      </c>
      <c r="F24" s="81">
        <v>0.85</v>
      </c>
      <c r="G24" s="169"/>
    </row>
    <row r="25" spans="1:6" s="6" customFormat="1" ht="140.25">
      <c r="A25" s="19" t="s">
        <v>202</v>
      </c>
      <c r="B25" s="69" t="s">
        <v>954</v>
      </c>
      <c r="C25" s="38" t="s">
        <v>676</v>
      </c>
      <c r="D25" s="26" t="s">
        <v>17</v>
      </c>
      <c r="E25" s="26" t="s">
        <v>905</v>
      </c>
      <c r="F25" s="140">
        <v>0.85</v>
      </c>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6" s="245" customFormat="1" ht="32.25" customHeight="1">
      <c r="A28" s="294" t="s">
        <v>545</v>
      </c>
      <c r="B28" s="294" t="s">
        <v>553</v>
      </c>
      <c r="C28" s="294" t="s">
        <v>547</v>
      </c>
      <c r="D28" s="294" t="s">
        <v>548</v>
      </c>
      <c r="E28" s="294" t="s">
        <v>549</v>
      </c>
      <c r="F28" s="294" t="s">
        <v>550</v>
      </c>
    </row>
    <row r="29" spans="1:6" s="6" customFormat="1" ht="114.75">
      <c r="A29" s="55" t="s">
        <v>203</v>
      </c>
      <c r="B29" s="69" t="s">
        <v>955</v>
      </c>
      <c r="C29" s="38" t="s">
        <v>677</v>
      </c>
      <c r="D29" s="26" t="s">
        <v>16</v>
      </c>
      <c r="E29" s="26" t="s">
        <v>924</v>
      </c>
      <c r="F29" s="47">
        <v>0.85</v>
      </c>
    </row>
    <row r="30" spans="1:6" s="6" customFormat="1" ht="127.5">
      <c r="A30" s="55" t="s">
        <v>203</v>
      </c>
      <c r="B30" s="69" t="s">
        <v>956</v>
      </c>
      <c r="C30" s="38" t="s">
        <v>677</v>
      </c>
      <c r="D30" s="26" t="s">
        <v>16</v>
      </c>
      <c r="E30" s="26" t="s">
        <v>924</v>
      </c>
      <c r="F30" s="47">
        <v>0.85</v>
      </c>
    </row>
    <row r="31" spans="1:6" s="6" customFormat="1" ht="89.25">
      <c r="A31" s="55" t="s">
        <v>203</v>
      </c>
      <c r="B31" s="69" t="s">
        <v>957</v>
      </c>
      <c r="C31" s="38" t="s">
        <v>1139</v>
      </c>
      <c r="D31" s="26" t="s">
        <v>16</v>
      </c>
      <c r="E31" s="26" t="s">
        <v>924</v>
      </c>
      <c r="F31" s="47">
        <v>0.85</v>
      </c>
    </row>
    <row r="32" spans="1:6" s="6" customFormat="1" ht="102">
      <c r="A32" s="38" t="s">
        <v>204</v>
      </c>
      <c r="B32" s="69" t="s">
        <v>958</v>
      </c>
      <c r="C32" s="38" t="s">
        <v>678</v>
      </c>
      <c r="D32" s="26" t="s">
        <v>17</v>
      </c>
      <c r="E32" s="26" t="s">
        <v>964</v>
      </c>
      <c r="F32" s="158" t="s">
        <v>424</v>
      </c>
    </row>
    <row r="33" spans="1:6" s="6" customFormat="1" ht="165.75">
      <c r="A33" s="38" t="s">
        <v>205</v>
      </c>
      <c r="B33" s="69" t="s">
        <v>959</v>
      </c>
      <c r="C33" s="38" t="s">
        <v>679</v>
      </c>
      <c r="D33" s="26" t="s">
        <v>16</v>
      </c>
      <c r="E33" s="26" t="s">
        <v>923</v>
      </c>
      <c r="F33" s="47">
        <v>0.85</v>
      </c>
    </row>
    <row r="34" spans="1:6" s="6" customFormat="1" ht="102">
      <c r="A34" s="38" t="s">
        <v>206</v>
      </c>
      <c r="B34" s="69" t="s">
        <v>960</v>
      </c>
      <c r="C34" s="38" t="s">
        <v>680</v>
      </c>
      <c r="D34" s="26" t="s">
        <v>16</v>
      </c>
      <c r="E34" s="26" t="s">
        <v>939</v>
      </c>
      <c r="F34" s="47">
        <v>0.8</v>
      </c>
    </row>
    <row r="35" spans="1:6" s="6" customFormat="1" ht="140.25">
      <c r="A35" s="69" t="s">
        <v>207</v>
      </c>
      <c r="B35" s="69" t="s">
        <v>961</v>
      </c>
      <c r="C35" s="38" t="s">
        <v>681</v>
      </c>
      <c r="D35" s="26" t="s">
        <v>17</v>
      </c>
      <c r="E35" s="26" t="s">
        <v>965</v>
      </c>
      <c r="F35" s="130">
        <v>8</v>
      </c>
    </row>
    <row r="36" spans="1:6" s="6" customFormat="1" ht="178.5">
      <c r="A36" s="38" t="s">
        <v>208</v>
      </c>
      <c r="B36" s="69" t="s">
        <v>962</v>
      </c>
      <c r="C36" s="38" t="s">
        <v>682</v>
      </c>
      <c r="D36" s="26" t="s">
        <v>16</v>
      </c>
      <c r="E36" s="26" t="s">
        <v>939</v>
      </c>
      <c r="F36" s="47">
        <v>1</v>
      </c>
    </row>
    <row r="37" spans="1:6" s="6" customFormat="1" ht="204.75" thickBot="1">
      <c r="A37" s="61" t="s">
        <v>209</v>
      </c>
      <c r="B37" s="161" t="s">
        <v>963</v>
      </c>
      <c r="C37" s="61" t="s">
        <v>683</v>
      </c>
      <c r="D37" s="29" t="s">
        <v>16</v>
      </c>
      <c r="E37" s="26" t="s">
        <v>939</v>
      </c>
      <c r="F37" s="30">
        <v>0.8</v>
      </c>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sheetData>
  <sheetProtection insertColumns="0" insertRows="0" deleteColumns="0" deleteRows="0" autoFilter="0" pivotTables="0"/>
  <mergeCells count="20">
    <mergeCell ref="A21:F21"/>
    <mergeCell ref="A22:F22"/>
    <mergeCell ref="A26:F26"/>
    <mergeCell ref="A27:F27"/>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E20 D24:E25 D29:E37">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scale="90" r:id="rId1"/>
</worksheet>
</file>

<file path=xl/worksheets/sheet15.xml><?xml version="1.0" encoding="utf-8"?>
<worksheet xmlns="http://schemas.openxmlformats.org/spreadsheetml/2006/main" xmlns:r="http://schemas.openxmlformats.org/officeDocument/2006/relationships">
  <dimension ref="A1:DO36"/>
  <sheetViews>
    <sheetView view="pageBreakPreview" zoomScale="80" zoomScaleNormal="85" zoomScaleSheetLayoutView="80" zoomScalePageLayoutView="0" workbookViewId="0" topLeftCell="A1">
      <selection activeCell="C27" sqref="C2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479</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301" customFormat="1" ht="16.5">
      <c r="A13" s="353" t="s">
        <v>543</v>
      </c>
      <c r="B13" s="354"/>
      <c r="C13" s="354"/>
      <c r="D13" s="354"/>
      <c r="E13" s="354"/>
      <c r="F13" s="355"/>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row>
    <row r="14" spans="1:119" s="301" customFormat="1" ht="18" customHeight="1">
      <c r="A14" s="356" t="s">
        <v>544</v>
      </c>
      <c r="B14" s="357"/>
      <c r="C14" s="357"/>
      <c r="D14" s="357"/>
      <c r="E14" s="357"/>
      <c r="F14" s="358"/>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row>
    <row r="15" spans="1:11" s="245" customFormat="1" ht="32.25" customHeight="1">
      <c r="A15" s="294" t="s">
        <v>545</v>
      </c>
      <c r="B15" s="294" t="s">
        <v>546</v>
      </c>
      <c r="C15" s="294" t="s">
        <v>547</v>
      </c>
      <c r="D15" s="294" t="s">
        <v>548</v>
      </c>
      <c r="E15" s="294" t="s">
        <v>549</v>
      </c>
      <c r="F15" s="294" t="s">
        <v>550</v>
      </c>
      <c r="G15" s="380"/>
      <c r="H15" s="381"/>
      <c r="I15" s="381"/>
      <c r="J15" s="381"/>
      <c r="K15" s="381"/>
    </row>
    <row r="16" spans="1:11" s="6" customFormat="1" ht="409.5">
      <c r="A16" s="44" t="s">
        <v>190</v>
      </c>
      <c r="B16" s="44" t="s">
        <v>940</v>
      </c>
      <c r="C16" s="328" t="s">
        <v>1218</v>
      </c>
      <c r="D16" s="15" t="s">
        <v>17</v>
      </c>
      <c r="E16" s="15" t="s">
        <v>905</v>
      </c>
      <c r="F16" s="17">
        <v>1</v>
      </c>
      <c r="G16" s="380"/>
      <c r="H16" s="382"/>
      <c r="I16" s="381"/>
      <c r="J16" s="381"/>
      <c r="K16" s="381"/>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11" s="245" customFormat="1" ht="32.25" customHeight="1">
      <c r="A19" s="294" t="s">
        <v>545</v>
      </c>
      <c r="B19" s="294" t="s">
        <v>553</v>
      </c>
      <c r="C19" s="294" t="s">
        <v>547</v>
      </c>
      <c r="D19" s="294" t="s">
        <v>548</v>
      </c>
      <c r="E19" s="294" t="s">
        <v>549</v>
      </c>
      <c r="F19" s="294" t="s">
        <v>550</v>
      </c>
      <c r="G19" s="304"/>
      <c r="H19" s="305"/>
      <c r="I19" s="306"/>
      <c r="J19" s="306"/>
      <c r="K19" s="306"/>
    </row>
    <row r="20" spans="1:11" s="6" customFormat="1" ht="280.5">
      <c r="A20" s="26" t="s">
        <v>191</v>
      </c>
      <c r="B20" s="33" t="s">
        <v>941</v>
      </c>
      <c r="C20" s="33" t="s">
        <v>664</v>
      </c>
      <c r="D20" s="247" t="s">
        <v>16</v>
      </c>
      <c r="E20" s="247" t="s">
        <v>951</v>
      </c>
      <c r="F20" s="47">
        <v>1</v>
      </c>
      <c r="G20" s="361"/>
      <c r="H20" s="376"/>
      <c r="I20" s="376"/>
      <c r="J20" s="376"/>
      <c r="K20" s="376"/>
    </row>
    <row r="21" spans="1:6" s="6" customFormat="1" ht="287.25" customHeight="1" thickBot="1">
      <c r="A21" s="56" t="s">
        <v>191</v>
      </c>
      <c r="B21" s="44" t="s">
        <v>942</v>
      </c>
      <c r="C21" s="44" t="s">
        <v>665</v>
      </c>
      <c r="D21" s="15" t="s">
        <v>16</v>
      </c>
      <c r="E21" s="15" t="s">
        <v>951</v>
      </c>
      <c r="F21" s="81">
        <v>1</v>
      </c>
    </row>
    <row r="22" spans="1:6" s="6" customFormat="1" ht="382.5">
      <c r="A22" s="55" t="s">
        <v>191</v>
      </c>
      <c r="B22" s="31" t="s">
        <v>943</v>
      </c>
      <c r="C22" s="33" t="s">
        <v>666</v>
      </c>
      <c r="D22" s="21" t="s">
        <v>16</v>
      </c>
      <c r="E22" s="246" t="s">
        <v>951</v>
      </c>
      <c r="F22" s="47">
        <v>1</v>
      </c>
    </row>
    <row r="23" spans="1:119" s="291" customFormat="1" ht="16.5">
      <c r="A23" s="353" t="s">
        <v>556</v>
      </c>
      <c r="B23" s="354"/>
      <c r="C23" s="354"/>
      <c r="D23" s="354"/>
      <c r="E23" s="354"/>
      <c r="F23" s="355"/>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row>
    <row r="24" spans="1:119" s="291" customFormat="1" ht="18" customHeight="1">
      <c r="A24" s="356" t="s">
        <v>544</v>
      </c>
      <c r="B24" s="357"/>
      <c r="C24" s="357"/>
      <c r="D24" s="357"/>
      <c r="E24" s="357"/>
      <c r="F24" s="35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row>
    <row r="25" spans="1:11" s="245" customFormat="1" ht="32.25" customHeight="1" thickBot="1">
      <c r="A25" s="294" t="s">
        <v>545</v>
      </c>
      <c r="B25" s="294" t="s">
        <v>553</v>
      </c>
      <c r="C25" s="294" t="s">
        <v>547</v>
      </c>
      <c r="D25" s="294" t="s">
        <v>548</v>
      </c>
      <c r="E25" s="294" t="s">
        <v>549</v>
      </c>
      <c r="F25" s="294" t="s">
        <v>550</v>
      </c>
      <c r="G25" s="304"/>
      <c r="H25" s="305"/>
      <c r="I25" s="306"/>
      <c r="J25" s="306"/>
      <c r="K25" s="306"/>
    </row>
    <row r="26" spans="1:6" s="6" customFormat="1" ht="345" thickBot="1">
      <c r="A26" s="164" t="s">
        <v>192</v>
      </c>
      <c r="B26" s="31" t="s">
        <v>1138</v>
      </c>
      <c r="C26" s="33" t="s">
        <v>1228</v>
      </c>
      <c r="D26" s="21" t="s">
        <v>22</v>
      </c>
      <c r="E26" s="246" t="s">
        <v>939</v>
      </c>
      <c r="F26" s="47">
        <v>1</v>
      </c>
    </row>
    <row r="27" spans="1:6" s="6" customFormat="1" ht="318.75">
      <c r="A27" s="164" t="s">
        <v>193</v>
      </c>
      <c r="B27" s="31" t="s">
        <v>944</v>
      </c>
      <c r="C27" s="171" t="s">
        <v>667</v>
      </c>
      <c r="D27" s="21" t="s">
        <v>16</v>
      </c>
      <c r="E27" s="246" t="s">
        <v>923</v>
      </c>
      <c r="F27" s="47">
        <v>1</v>
      </c>
    </row>
    <row r="28" spans="1:119" s="291" customFormat="1" ht="16.5">
      <c r="A28" s="353" t="s">
        <v>561</v>
      </c>
      <c r="B28" s="354"/>
      <c r="C28" s="354"/>
      <c r="D28" s="354"/>
      <c r="E28" s="354"/>
      <c r="F28" s="355"/>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119" s="291" customFormat="1" ht="18" customHeight="1">
      <c r="A29" s="356" t="s">
        <v>544</v>
      </c>
      <c r="B29" s="357"/>
      <c r="C29" s="357"/>
      <c r="D29" s="357"/>
      <c r="E29" s="357"/>
      <c r="F29" s="35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row>
    <row r="30" spans="1:11" s="245" customFormat="1" ht="32.25" customHeight="1" thickBot="1">
      <c r="A30" s="294" t="s">
        <v>545</v>
      </c>
      <c r="B30" s="294" t="s">
        <v>553</v>
      </c>
      <c r="C30" s="294" t="s">
        <v>547</v>
      </c>
      <c r="D30" s="294" t="s">
        <v>548</v>
      </c>
      <c r="E30" s="294" t="s">
        <v>549</v>
      </c>
      <c r="F30" s="294" t="s">
        <v>550</v>
      </c>
      <c r="G30" s="304"/>
      <c r="H30" s="305"/>
      <c r="I30" s="306"/>
      <c r="J30" s="306"/>
      <c r="K30" s="306"/>
    </row>
    <row r="31" spans="1:6" s="6" customFormat="1" ht="166.5" thickBot="1">
      <c r="A31" s="33" t="s">
        <v>194</v>
      </c>
      <c r="B31" s="31" t="s">
        <v>945</v>
      </c>
      <c r="C31" s="172" t="s">
        <v>668</v>
      </c>
      <c r="D31" s="21" t="s">
        <v>16</v>
      </c>
      <c r="E31" s="246" t="s">
        <v>923</v>
      </c>
      <c r="F31" s="47">
        <v>1</v>
      </c>
    </row>
    <row r="32" spans="1:12" s="6" customFormat="1" ht="217.5" thickBot="1">
      <c r="A32" s="33" t="s">
        <v>195</v>
      </c>
      <c r="B32" s="31" t="s">
        <v>946</v>
      </c>
      <c r="C32" s="33" t="s">
        <v>669</v>
      </c>
      <c r="D32" s="21" t="s">
        <v>16</v>
      </c>
      <c r="E32" s="246" t="s">
        <v>924</v>
      </c>
      <c r="F32" s="47">
        <v>1</v>
      </c>
      <c r="G32" s="377"/>
      <c r="H32" s="378"/>
      <c r="I32" s="378"/>
      <c r="J32" s="378"/>
      <c r="K32" s="378"/>
      <c r="L32" s="378"/>
    </row>
    <row r="33" spans="1:6" s="6" customFormat="1" ht="204.75" thickBot="1">
      <c r="A33" s="33" t="s">
        <v>196</v>
      </c>
      <c r="B33" s="31" t="s">
        <v>947</v>
      </c>
      <c r="C33" s="33" t="s">
        <v>670</v>
      </c>
      <c r="D33" s="21" t="s">
        <v>16</v>
      </c>
      <c r="E33" s="246" t="s">
        <v>923</v>
      </c>
      <c r="F33" s="47">
        <v>1</v>
      </c>
    </row>
    <row r="34" spans="1:6" s="6" customFormat="1" ht="268.5" thickBot="1">
      <c r="A34" s="33" t="s">
        <v>197</v>
      </c>
      <c r="B34" s="31" t="s">
        <v>948</v>
      </c>
      <c r="C34" s="33" t="s">
        <v>671</v>
      </c>
      <c r="D34" s="21" t="s">
        <v>16</v>
      </c>
      <c r="E34" s="246" t="s">
        <v>923</v>
      </c>
      <c r="F34" s="47">
        <v>1</v>
      </c>
    </row>
    <row r="35" spans="1:10" s="6" customFormat="1" ht="409.5">
      <c r="A35" s="33" t="s">
        <v>198</v>
      </c>
      <c r="B35" s="259" t="s">
        <v>949</v>
      </c>
      <c r="C35" s="33" t="s">
        <v>672</v>
      </c>
      <c r="D35" s="21" t="s">
        <v>16</v>
      </c>
      <c r="E35" s="257" t="s">
        <v>923</v>
      </c>
      <c r="F35" s="47">
        <v>1</v>
      </c>
      <c r="G35" s="377"/>
      <c r="H35" s="379"/>
      <c r="I35" s="379"/>
      <c r="J35" s="379"/>
    </row>
    <row r="36" spans="1:9" s="6" customFormat="1" ht="294" thickBot="1">
      <c r="A36" s="40" t="s">
        <v>1225</v>
      </c>
      <c r="B36" s="40" t="s">
        <v>950</v>
      </c>
      <c r="C36" s="40" t="s">
        <v>673</v>
      </c>
      <c r="D36" s="28" t="s">
        <v>16</v>
      </c>
      <c r="E36" s="28" t="s">
        <v>939</v>
      </c>
      <c r="F36" s="30">
        <v>1</v>
      </c>
      <c r="G36" s="173"/>
      <c r="H36" s="169"/>
      <c r="I36" s="169"/>
    </row>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sheetData>
  <sheetProtection insertColumns="0" insertRows="0" deleteColumns="0" deleteRows="0" autoFilter="0" pivotTables="0"/>
  <mergeCells count="24">
    <mergeCell ref="G20:K20"/>
    <mergeCell ref="G32:L32"/>
    <mergeCell ref="G35:J35"/>
    <mergeCell ref="G15:K16"/>
    <mergeCell ref="A23:F23"/>
    <mergeCell ref="A24:F24"/>
    <mergeCell ref="A28:F28"/>
    <mergeCell ref="A29:F29"/>
    <mergeCell ref="B10:E10"/>
    <mergeCell ref="A12:F12"/>
    <mergeCell ref="B1:F1"/>
    <mergeCell ref="A2:E2"/>
    <mergeCell ref="A3:F3"/>
    <mergeCell ref="B4:F4"/>
    <mergeCell ref="B5:F5"/>
    <mergeCell ref="B6:F6"/>
    <mergeCell ref="A7:E7"/>
    <mergeCell ref="A8:F8"/>
    <mergeCell ref="B9:F9"/>
    <mergeCell ref="A13:F13"/>
    <mergeCell ref="A14:F14"/>
    <mergeCell ref="A17:F17"/>
    <mergeCell ref="A18:F18"/>
    <mergeCell ref="A11:F11"/>
  </mergeCells>
  <conditionalFormatting sqref="D16:E16 D20:E22 D26:E27 D31:E36">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6.xml><?xml version="1.0" encoding="utf-8"?>
<worksheet xmlns="http://schemas.openxmlformats.org/spreadsheetml/2006/main" xmlns:r="http://schemas.openxmlformats.org/officeDocument/2006/relationships">
  <dimension ref="A1:DO213"/>
  <sheetViews>
    <sheetView view="pageBreakPreview" zoomScale="80" zoomScaleNormal="85" zoomScaleSheetLayoutView="80" zoomScalePageLayoutView="0" workbookViewId="0" topLeftCell="A1">
      <selection activeCell="F7" sqref="F7"/>
    </sheetView>
  </sheetViews>
  <sheetFormatPr defaultColWidth="64.7109375" defaultRowHeight="15"/>
  <cols>
    <col min="1" max="1" width="64.421875" style="10" customWidth="1"/>
    <col min="2" max="3" width="30.7109375" style="10" customWidth="1"/>
    <col min="4" max="4" width="23.7109375" style="10" customWidth="1"/>
    <col min="5" max="5" width="32.140625" style="10" customWidth="1"/>
    <col min="6" max="6" width="16.28125" style="10" customWidth="1"/>
    <col min="7" max="7" width="33.28125" style="10" hidden="1" customWidth="1"/>
    <col min="8" max="8" width="55.7109375" style="10" hidden="1" customWidth="1"/>
    <col min="9" max="9" width="31.421875" style="10" hidden="1" customWidth="1"/>
    <col min="10" max="10" width="39.28125" style="10" hidden="1" customWidth="1"/>
    <col min="11" max="11" width="35.00390625" style="10" hidden="1" customWidth="1"/>
    <col min="12" max="12" width="43.28125" style="10" hidden="1" customWidth="1"/>
    <col min="13" max="13" width="21.421875" style="10" hidden="1" customWidth="1"/>
    <col min="14" max="14" width="36.00390625" style="10" hidden="1" customWidth="1"/>
    <col min="15" max="15" width="29.7109375" style="10" hidden="1" customWidth="1"/>
    <col min="16" max="16" width="33.57421875" style="10" hidden="1" customWidth="1"/>
    <col min="17" max="17" width="22.57421875" style="10" hidden="1" customWidth="1"/>
    <col min="18" max="18" width="32.140625" style="10" hidden="1" customWidth="1"/>
    <col min="19" max="19" width="30.421875" style="10" hidden="1" customWidth="1"/>
    <col min="20" max="20" width="40.00390625" style="10" hidden="1" customWidth="1"/>
    <col min="21" max="21" width="25.7109375" style="10" hidden="1" customWidth="1"/>
    <col min="22" max="22" width="26.140625" style="10" hidden="1" customWidth="1"/>
    <col min="23" max="23" width="30.00390625" style="10" hidden="1" customWidth="1"/>
    <col min="24" max="24" width="32.8515625" style="10" hidden="1" customWidth="1"/>
    <col min="25" max="25" width="21.8515625" style="10" hidden="1" customWidth="1"/>
    <col min="26" max="16384" width="64.71093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26.25" customHeight="1">
      <c r="A6" s="298" t="s">
        <v>536</v>
      </c>
      <c r="B6" s="349" t="s">
        <v>482</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22" s="245" customFormat="1" ht="32.25" customHeight="1" thickBot="1">
      <c r="A15" s="294" t="s">
        <v>545</v>
      </c>
      <c r="B15" s="294" t="s">
        <v>546</v>
      </c>
      <c r="C15" s="294" t="s">
        <v>547</v>
      </c>
      <c r="D15" s="294" t="s">
        <v>548</v>
      </c>
      <c r="E15" s="294" t="s">
        <v>549</v>
      </c>
      <c r="F15" s="294" t="s">
        <v>550</v>
      </c>
      <c r="G15" s="245" t="s">
        <v>90</v>
      </c>
      <c r="H15" s="245" t="s">
        <v>91</v>
      </c>
      <c r="I15" s="245" t="s">
        <v>92</v>
      </c>
      <c r="J15" s="245" t="s">
        <v>93</v>
      </c>
      <c r="N15" s="245" t="s">
        <v>94</v>
      </c>
      <c r="R15" s="245" t="s">
        <v>95</v>
      </c>
      <c r="V15" s="245" t="s">
        <v>96</v>
      </c>
    </row>
    <row r="16" spans="1:25" s="150" customFormat="1" ht="135.75" customHeight="1">
      <c r="A16" s="13" t="s">
        <v>247</v>
      </c>
      <c r="B16" s="13" t="s">
        <v>1001</v>
      </c>
      <c r="C16" s="13" t="s">
        <v>1218</v>
      </c>
      <c r="D16" s="15" t="s">
        <v>18</v>
      </c>
      <c r="E16" s="15" t="s">
        <v>905</v>
      </c>
      <c r="F16" s="162">
        <v>1</v>
      </c>
      <c r="G16" s="146"/>
      <c r="H16" s="9">
        <f aca="true" t="shared" si="0" ref="H16:H36">IF(ISERROR((-1)*(100-((G16*100)/F16))),"",((-1)*(100-((G16*100)/F16))))</f>
        <v>-100</v>
      </c>
      <c r="I16" s="9">
        <f>IF(ISERROR(IF(#REF!="Ascendente",(IF(AND(H16&gt;=(-5),H16&lt;=15),"Aceptable",(IF(AND(H16&gt;=(-10),H16&lt;(-5)),"Riesgo","Crítico")))),(IF(AND(H16&gt;=(-15),H16&lt;=5),"Aceptable",(IF(AND(H16&gt;5,H16&lt;=15),"Riesgo","Crítico")))))),"",(IF(#REF!="Ascendente",(IF(AND(H16&gt;=(-5),H16&lt;=15),"Aceptable",(IF(AND(H16&gt;=(-10),H16&lt;(-5)),"Riesgo","Crítico")))),(IF(AND(H16&gt;=(-15),H16&lt;=5),"Aceptable",(IF(AND(H16&gt;5,H16&lt;=15),"Riesgo","Crítico")))))))</f>
      </c>
      <c r="J16" s="147"/>
      <c r="K16" s="64"/>
      <c r="L16" s="9">
        <f aca="true" t="shared" si="1" ref="L16:L36">IF(ISERROR((-1)*(100-((K16*100)/J16))),"",((-1)*(100-((K16*100)/J16))))</f>
      </c>
      <c r="M16" s="9">
        <f>IF(ISERROR(IF(#REF!="Ascendente",(IF(AND(L16&gt;=(-5),L16&lt;=15),"Aceptable",(IF(AND(L16&gt;=(-10),L16&lt;(-5)),"Riesgo","Crítico")))),(IF(AND(L16&gt;=(-15),L16&lt;=5),"Aceptable",(IF(AND(L16&gt;5,L16&lt;=15),"Riesgo","Crítico")))))),"",(IF(#REF!="Ascendente",(IF(AND(L16&gt;=(-5),L16&lt;=15),"Aceptable",(IF(AND(L16&gt;=(-10),L16&lt;(-5)),"Riesgo","Crítico")))),(IF(AND(L16&gt;=(-15),L16&lt;=5),"Aceptable",(IF(AND(L16&gt;5,L16&lt;=15),"Riesgo","Crítico")))))))</f>
      </c>
      <c r="N16" s="64"/>
      <c r="O16" s="64"/>
      <c r="P16" s="9">
        <f aca="true" t="shared" si="2" ref="P16:P36">IF(ISERROR((-1)*(100-((O16*100)/N16))),"",((-1)*(100-((O16*100)/N16))))</f>
      </c>
      <c r="Q16" s="9">
        <f>IF(ISERROR(IF(#REF!="Ascendente",(IF(AND(P16&gt;=(-5),P16&lt;=15),"Aceptable",(IF(AND(P16&gt;=(-10),P16&lt;(-5)),"Riesgo","Crítico")))),(IF(AND(P16&gt;=(-15),P16&lt;=5),"Aceptable",(IF(AND(P16&gt;5,P16&lt;=15),"Riesgo","Crítico")))))),"",(IF(#REF!="Ascendente",(IF(AND(P16&gt;=(-5),P16&lt;=15),"Aceptable",(IF(AND(P16&gt;=(-10),P16&lt;(-5)),"Riesgo","Crítico")))),(IF(AND(P16&gt;=(-15),P16&lt;=5),"Aceptable",(IF(AND(P16&gt;5,P16&lt;=15),"Riesgo","Crítico")))))))</f>
      </c>
      <c r="R16" s="64"/>
      <c r="S16" s="64"/>
      <c r="T16" s="9">
        <f aca="true" t="shared" si="3" ref="T16:T36">IF(ISERROR((-1)*(100-((S16*100)/R16))),"",((-1)*(100-((S16*100)/R16))))</f>
      </c>
      <c r="U16" s="9">
        <f>IF(ISERROR(IF(#REF!="Ascendente",(IF(AND(T16&gt;=(-5),T16&lt;=15),"Aceptable",(IF(AND(T16&gt;=(-10),T16&lt;(-5)),"Riesgo","Crítico")))),(IF(AND(T16&gt;=(-15),T16&lt;=5),"Aceptable",(IF(AND(T16&gt;5,T16&lt;=15),"Riesgo","Crítico")))))),"",(IF(#REF!="Ascendente",(IF(AND(T16&gt;=(-5),T16&lt;=15),"Aceptable",(IF(AND(T16&gt;=(-10),T16&lt;(-5)),"Riesgo","Crítico")))),(IF(AND(T16&gt;=(-15),T16&lt;=5),"Aceptable",(IF(AND(T16&gt;5,T16&lt;=15),"Riesgo","Crítico")))))))</f>
      </c>
      <c r="V16" s="148">
        <v>1</v>
      </c>
      <c r="W16" s="64"/>
      <c r="X16" s="9">
        <f aca="true" t="shared" si="4" ref="X16:X36">IF(ISERROR((-1)*(100-((W16*100)/V16))),"",((-1)*(100-((W16*100)/V16))))</f>
        <v>-100</v>
      </c>
      <c r="Y16" s="149">
        <f>IF(ISERROR(IF(#REF!="Ascendente",(IF(AND(#REF!&gt;=(-5),X16&lt;=15),"Aceptable",(IF(AND(X16&gt;=(-10),X16&lt;(-5)),"Riesgo","Crítico")))),(IF(AND(X16&gt;=(-15),X16&lt;=5),"Aceptable",(IF(AND(X16&gt;5,X16&lt;=15),"Riesgo","Crítico")))))),"",(IF(#REF!="Ascendente",(IF(AND(X16&gt;=(-5),X16&lt;=15),"Aceptable",(IF(AND(X16&gt;=(-10),X16&lt;(-5)),"Riesgo","Crítico")))),(IF(AND(X16&gt;=(-15),X16&lt;=5),"Aceptable",(IF(AND(X16&gt;5,X16&lt;=15),"Riesgo","Crítico")))))))</f>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22" s="245" customFormat="1" ht="32.25" customHeight="1">
      <c r="A19" s="294" t="s">
        <v>545</v>
      </c>
      <c r="B19" s="294" t="s">
        <v>553</v>
      </c>
      <c r="C19" s="294" t="s">
        <v>547</v>
      </c>
      <c r="D19" s="294" t="s">
        <v>548</v>
      </c>
      <c r="E19" s="294" t="s">
        <v>549</v>
      </c>
      <c r="F19" s="294" t="s">
        <v>550</v>
      </c>
      <c r="G19" s="245" t="s">
        <v>90</v>
      </c>
      <c r="H19" s="245" t="s">
        <v>91</v>
      </c>
      <c r="I19" s="245" t="s">
        <v>92</v>
      </c>
      <c r="J19" s="245" t="s">
        <v>93</v>
      </c>
      <c r="N19" s="245" t="s">
        <v>94</v>
      </c>
      <c r="R19" s="245" t="s">
        <v>95</v>
      </c>
      <c r="V19" s="245" t="s">
        <v>96</v>
      </c>
    </row>
    <row r="20" spans="1:25" s="6" customFormat="1" ht="395.25">
      <c r="A20" s="114" t="s">
        <v>248</v>
      </c>
      <c r="B20" s="114" t="s">
        <v>1002</v>
      </c>
      <c r="C20" s="114" t="s">
        <v>705</v>
      </c>
      <c r="D20" s="26" t="s">
        <v>30</v>
      </c>
      <c r="E20" s="247" t="s">
        <v>905</v>
      </c>
      <c r="F20" s="26">
        <v>1</v>
      </c>
      <c r="G20" s="84"/>
      <c r="H20" s="85">
        <f t="shared" si="0"/>
        <v>-100</v>
      </c>
      <c r="I20" s="85">
        <f>IF(ISERROR(IF(#REF!="Ascendente",(IF(AND(H20&gt;=(-5),H20&lt;=15),"Aceptable",(IF(AND(H20&gt;=(-10),H20&lt;(-5)),"Riesgo","Crítico")))),(IF(AND(H20&gt;=(-15),H20&lt;=5),"Aceptable",(IF(AND(H20&gt;5,H20&lt;=15),"Riesgo","Crítico")))))),"",(IF(#REF!="Ascendente",(IF(AND(H20&gt;=(-5),H20&lt;=15),"Aceptable",(IF(AND(H20&gt;=(-10),H20&lt;(-5)),"Riesgo","Crítico")))),(IF(AND(H20&gt;=(-15),H20&lt;=5),"Aceptable",(IF(AND(H20&gt;5,H20&lt;=15),"Riesgo","Crítico")))))))</f>
      </c>
      <c r="J20" s="151"/>
      <c r="K20" s="26"/>
      <c r="L20" s="85">
        <f t="shared" si="1"/>
      </c>
      <c r="M20" s="85">
        <f>IF(ISERROR(IF(#REF!="Ascendente",(IF(AND(L20&gt;=(-5),L20&lt;=15),"Aceptable",(IF(AND(L20&gt;=(-10),L20&lt;(-5)),"Riesgo","Crítico")))),(IF(AND(L20&gt;=(-15),L20&lt;=5),"Aceptable",(IF(AND(L20&gt;5,L20&lt;=15),"Riesgo","Crítico")))))),"",(IF(#REF!="Ascendente",(IF(AND(L20&gt;=(-5),L20&lt;=15),"Aceptable",(IF(AND(L20&gt;=(-10),L20&lt;(-5)),"Riesgo","Crítico")))),(IF(AND(L20&gt;=(-15),L20&lt;=5),"Aceptable",(IF(AND(L20&gt;5,L20&lt;=15),"Riesgo","Crítico")))))))</f>
      </c>
      <c r="N20" s="151"/>
      <c r="O20" s="26"/>
      <c r="P20" s="85">
        <f t="shared" si="2"/>
      </c>
      <c r="Q20" s="85">
        <f>IF(ISERROR(IF(#REF!="Ascendente",(IF(AND(P20&gt;=(-5),P20&lt;=15),"Aceptable",(IF(AND(P20&gt;=(-10),P20&lt;(-5)),"Riesgo","Crítico")))),(IF(AND(P20&gt;=(-15),P20&lt;=5),"Aceptable",(IF(AND(P20&gt;5,P20&lt;=15),"Riesgo","Crítico")))))),"",(IF(#REF!="Ascendente",(IF(AND(P20&gt;=(-5),P20&lt;=15),"Aceptable",(IF(AND(P20&gt;=(-10),P20&lt;(-5)),"Riesgo","Crítico")))),(IF(AND(P20&gt;=(-15),P20&lt;=5),"Aceptable",(IF(AND(P20&gt;5,P20&lt;=15),"Riesgo","Crítico")))))))</f>
      </c>
      <c r="R20" s="151"/>
      <c r="S20" s="26"/>
      <c r="T20" s="85">
        <f t="shared" si="3"/>
      </c>
      <c r="U20" s="85">
        <f>IF(ISERROR(IF(#REF!="Ascendente",(IF(AND(T20&gt;=(-5),T20&lt;=15),"Aceptable",(IF(AND(T20&gt;=(-10),T20&lt;(-5)),"Riesgo","Crítico")))),(IF(AND(T20&gt;=(-15),T20&lt;=5),"Aceptable",(IF(AND(T20&gt;5,T20&lt;=15),"Riesgo","Crítico")))))),"",(IF(#REF!="Ascendente",(IF(AND(T20&gt;=(-5),T20&lt;=15),"Aceptable",(IF(AND(T20&gt;=(-10),T20&lt;(-5)),"Riesgo","Crítico")))),(IF(AND(T20&gt;=(-15),T20&lt;=5),"Aceptable",(IF(AND(T20&gt;5,T20&lt;=15),"Riesgo","Crítico")))))))</f>
      </c>
      <c r="V20" s="26">
        <v>1</v>
      </c>
      <c r="W20" s="26"/>
      <c r="X20" s="85">
        <f t="shared" si="4"/>
        <v>-100</v>
      </c>
      <c r="Y20" s="87">
        <f>IF(ISERROR(IF(#REF!="Ascendente",(IF(AND(#REF!&gt;=(-5),X20&lt;=15),"Aceptable",(IF(AND(X20&gt;=(-10),X20&lt;(-5)),"Riesgo","Crítico")))),(IF(AND(X20&gt;=(-15),X20&lt;=5),"Aceptable",(IF(AND(X20&gt;5,X20&lt;=15),"Riesgo","Crítico")))))),"",(IF(#REF!="Ascendente",(IF(AND(X20&gt;=(-5),X20&lt;=15),"Aceptable",(IF(AND(X20&gt;=(-10),X20&lt;(-5)),"Riesgo","Crítico")))),(IF(AND(X20&gt;=(-15),X20&lt;=5),"Aceptable",(IF(AND(X20&gt;5,X20&lt;=15),"Riesgo","Crítico")))))))</f>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22" s="245" customFormat="1" ht="32.25" customHeight="1">
      <c r="A23" s="294" t="s">
        <v>545</v>
      </c>
      <c r="B23" s="294" t="s">
        <v>553</v>
      </c>
      <c r="C23" s="294" t="s">
        <v>547</v>
      </c>
      <c r="D23" s="294" t="s">
        <v>548</v>
      </c>
      <c r="E23" s="294" t="s">
        <v>549</v>
      </c>
      <c r="F23" s="294" t="s">
        <v>550</v>
      </c>
      <c r="G23" s="245" t="s">
        <v>90</v>
      </c>
      <c r="H23" s="245" t="s">
        <v>91</v>
      </c>
      <c r="I23" s="245" t="s">
        <v>92</v>
      </c>
      <c r="J23" s="245" t="s">
        <v>93</v>
      </c>
      <c r="N23" s="245" t="s">
        <v>94</v>
      </c>
      <c r="R23" s="245" t="s">
        <v>95</v>
      </c>
      <c r="V23" s="245" t="s">
        <v>96</v>
      </c>
    </row>
    <row r="24" spans="1:25" s="6" customFormat="1" ht="216.75">
      <c r="A24" s="278" t="s">
        <v>249</v>
      </c>
      <c r="B24" s="13" t="s">
        <v>1003</v>
      </c>
      <c r="C24" s="56" t="s">
        <v>706</v>
      </c>
      <c r="D24" s="264" t="s">
        <v>21</v>
      </c>
      <c r="E24" s="15" t="s">
        <v>905</v>
      </c>
      <c r="F24" s="145">
        <v>0.5</v>
      </c>
      <c r="G24" s="153"/>
      <c r="H24" s="94">
        <f t="shared" si="0"/>
        <v>-100</v>
      </c>
      <c r="I24" s="94">
        <f>IF(ISERROR(IF(#REF!="Ascendente",(IF(AND(H24&gt;=(-5),H24&lt;=15),"Aceptable",(IF(AND(H24&gt;=(-10),H24&lt;(-5)),"Riesgo","Crítico")))),(IF(AND(H24&gt;=(-15),H24&lt;=5),"Aceptable",(IF(AND(H24&gt;5,H24&lt;=15),"Riesgo","Crítico")))))),"",(IF(#REF!="Ascendente",(IF(AND(H24&gt;=(-5),H24&lt;=15),"Aceptable",(IF(AND(H24&gt;=(-10),H24&lt;(-5)),"Riesgo","Crítico")))),(IF(AND(H24&gt;=(-15),H24&lt;=5),"Aceptable",(IF(AND(H24&gt;5,H24&lt;=15),"Riesgo","Crítico")))))))</f>
      </c>
      <c r="J24" s="154"/>
      <c r="K24" s="52"/>
      <c r="L24" s="94">
        <f t="shared" si="1"/>
      </c>
      <c r="M24" s="94">
        <f>IF(ISERROR(IF(#REF!="Ascendente",(IF(AND(L24&gt;=(-5),L24&lt;=15),"Aceptable",(IF(AND(L24&gt;=(-10),L24&lt;(-5)),"Riesgo","Crítico")))),(IF(AND(L24&gt;=(-15),L24&lt;=5),"Aceptable",(IF(AND(L24&gt;5,L24&lt;=15),"Riesgo","Crítico")))))),"",(IF(#REF!="Ascendente",(IF(AND(L24&gt;=(-5),L24&lt;=15),"Aceptable",(IF(AND(L24&gt;=(-10),L24&lt;(-5)),"Riesgo","Crítico")))),(IF(AND(L24&gt;=(-15),L24&lt;=5),"Aceptable",(IF(AND(L24&gt;5,L24&lt;=15),"Riesgo","Crítico")))))))</f>
      </c>
      <c r="N24" s="154"/>
      <c r="O24" s="52"/>
      <c r="P24" s="94">
        <f t="shared" si="2"/>
      </c>
      <c r="Q24" s="94">
        <f>IF(ISERROR(IF(#REF!="Ascendente",(IF(AND(P24&gt;=(-5),P24&lt;=15),"Aceptable",(IF(AND(P24&gt;=(-10),P24&lt;(-5)),"Riesgo","Crítico")))),(IF(AND(P24&gt;=(-15),P24&lt;=5),"Aceptable",(IF(AND(P24&gt;5,P24&lt;=15),"Riesgo","Crítico")))))),"",(IF(#REF!="Ascendente",(IF(AND(P24&gt;=(-5),P24&lt;=15),"Aceptable",(IF(AND(P24&gt;=(-10),P24&lt;(-5)),"Riesgo","Crítico")))),(IF(AND(P24&gt;=(-15),P24&lt;=5),"Aceptable",(IF(AND(P24&gt;5,P24&lt;=15),"Riesgo","Crítico")))))))</f>
      </c>
      <c r="R24" s="154"/>
      <c r="S24" s="52"/>
      <c r="T24" s="94">
        <f t="shared" si="3"/>
      </c>
      <c r="U24" s="94">
        <f>IF(ISERROR(IF(#REF!="Ascendente",(IF(AND(T24&gt;=(-5),T24&lt;=15),"Aceptable",(IF(AND(T24&gt;=(-10),T24&lt;(-5)),"Riesgo","Crítico")))),(IF(AND(T24&gt;=(-15),T24&lt;=5),"Aceptable",(IF(AND(T24&gt;5,T24&lt;=15),"Riesgo","Crítico")))))),"",(IF(#REF!="Ascendente",(IF(AND(T24&gt;=(-5),T24&lt;=15),"Aceptable",(IF(AND(T24&gt;=(-10),T24&lt;(-5)),"Riesgo","Crítico")))),(IF(AND(T24&gt;=(-15),T24&lt;=5),"Aceptable",(IF(AND(T24&gt;5,T24&lt;=15),"Riesgo","Crítico")))))))</f>
      </c>
      <c r="V24" s="53">
        <v>0.5</v>
      </c>
      <c r="W24" s="52"/>
      <c r="X24" s="94">
        <f t="shared" si="4"/>
        <v>-100</v>
      </c>
      <c r="Y24" s="155">
        <f>IF(ISERROR(IF(#REF!="Ascendente",(IF(AND(#REF!&gt;=(-5),X24&lt;=15),"Aceptable",(IF(AND(X24&gt;=(-10),X24&lt;(-5)),"Riesgo","Crítico")))),(IF(AND(X24&gt;=(-15),X24&lt;=5),"Aceptable",(IF(AND(X24&gt;5,X24&lt;=15),"Riesgo","Crítico")))))),"",(IF(#REF!="Ascendente",(IF(AND(X24&gt;=(-5),X24&lt;=15),"Aceptable",(IF(AND(X24&gt;=(-10),X24&lt;(-5)),"Riesgo","Crítico")))),(IF(AND(X24&gt;=(-15),X24&lt;=5),"Aceptable",(IF(AND(X24&gt;5,X24&lt;=15),"Riesgo","Crítico")))))))</f>
      </c>
    </row>
    <row r="25" spans="1:25" s="6" customFormat="1" ht="140.25">
      <c r="A25" s="89" t="s">
        <v>250</v>
      </c>
      <c r="B25" s="13" t="s">
        <v>1004</v>
      </c>
      <c r="C25" s="55" t="s">
        <v>707</v>
      </c>
      <c r="D25" s="51" t="s">
        <v>21</v>
      </c>
      <c r="E25" s="15" t="s">
        <v>905</v>
      </c>
      <c r="F25" s="156">
        <v>0.6</v>
      </c>
      <c r="G25" s="157"/>
      <c r="H25" s="94">
        <f t="shared" si="0"/>
        <v>-100</v>
      </c>
      <c r="I25" s="94">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154"/>
      <c r="K25" s="52"/>
      <c r="L25" s="94">
        <f t="shared" si="1"/>
      </c>
      <c r="M25" s="94">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154"/>
      <c r="O25" s="52"/>
      <c r="P25" s="94">
        <f t="shared" si="2"/>
      </c>
      <c r="Q25" s="94">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154"/>
      <c r="S25" s="52"/>
      <c r="T25" s="94">
        <f t="shared" si="3"/>
      </c>
      <c r="U25" s="94">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53">
        <v>0.6</v>
      </c>
      <c r="W25" s="52"/>
      <c r="X25" s="94">
        <f t="shared" si="4"/>
        <v>-100</v>
      </c>
      <c r="Y25" s="155">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22" s="245" customFormat="1" ht="32.25" customHeight="1">
      <c r="A28" s="294" t="s">
        <v>545</v>
      </c>
      <c r="B28" s="294" t="s">
        <v>553</v>
      </c>
      <c r="C28" s="294" t="s">
        <v>547</v>
      </c>
      <c r="D28" s="294" t="s">
        <v>548</v>
      </c>
      <c r="E28" s="294" t="s">
        <v>549</v>
      </c>
      <c r="F28" s="294" t="s">
        <v>550</v>
      </c>
      <c r="G28" s="245" t="s">
        <v>90</v>
      </c>
      <c r="H28" s="245" t="s">
        <v>91</v>
      </c>
      <c r="I28" s="245" t="s">
        <v>92</v>
      </c>
      <c r="J28" s="245" t="s">
        <v>93</v>
      </c>
      <c r="N28" s="245" t="s">
        <v>94</v>
      </c>
      <c r="R28" s="245" t="s">
        <v>95</v>
      </c>
      <c r="V28" s="245" t="s">
        <v>96</v>
      </c>
    </row>
    <row r="29" spans="1:25" s="6" customFormat="1" ht="102">
      <c r="A29" s="38" t="s">
        <v>251</v>
      </c>
      <c r="B29" s="13" t="s">
        <v>1005</v>
      </c>
      <c r="C29" s="38" t="s">
        <v>710</v>
      </c>
      <c r="D29" s="21" t="s">
        <v>16</v>
      </c>
      <c r="E29" s="15" t="s">
        <v>939</v>
      </c>
      <c r="F29" s="34">
        <v>0.85</v>
      </c>
      <c r="G29" s="84"/>
      <c r="H29" s="85">
        <f t="shared" si="0"/>
        <v>-100</v>
      </c>
      <c r="I29" s="85">
        <f>IF(ISERROR(IF(#REF!="Ascendente",(IF(AND(H29&gt;=(-5),H29&lt;=15),"Aceptable",(IF(AND(H29&gt;=(-10),H29&lt;(-5)),"Riesgo","Crítico")))),(IF(AND(H29&gt;=(-15),H29&lt;=5),"Aceptable",(IF(AND(H29&gt;5,H29&lt;=15),"Riesgo","Crítico")))))),"",(IF(#REF!="Ascendente",(IF(AND(H29&gt;=(-5),H29&lt;=15),"Aceptable",(IF(AND(H29&gt;=(-10),H29&lt;(-5)),"Riesgo","Crítico")))),(IF(AND(H29&gt;=(-15),H29&lt;=5),"Aceptable",(IF(AND(H29&gt;5,H29&lt;=15),"Riesgo","Crítico")))))))</f>
      </c>
      <c r="J29" s="158"/>
      <c r="K29" s="26"/>
      <c r="L29" s="85">
        <f t="shared" si="1"/>
      </c>
      <c r="M29" s="85">
        <f>IF(ISERROR(IF(#REF!="Ascendente",(IF(AND(L29&gt;=(-5),L29&lt;=15),"Aceptable",(IF(AND(L29&gt;=(-10),L29&lt;(-5)),"Riesgo","Crítico")))),(IF(AND(L29&gt;=(-15),L29&lt;=5),"Aceptable",(IF(AND(L29&gt;5,L29&lt;=15),"Riesgo","Crítico")))))),"",(IF(#REF!="Ascendente",(IF(AND(L29&gt;=(-5),L29&lt;=15),"Aceptable",(IF(AND(L29&gt;=(-10),L29&lt;(-5)),"Riesgo","Crítico")))),(IF(AND(L29&gt;=(-15),L29&lt;=5),"Aceptable",(IF(AND(L29&gt;5,L29&lt;=15),"Riesgo","Crítico")))))))</f>
      </c>
      <c r="N29" s="47">
        <v>0.85</v>
      </c>
      <c r="O29" s="26"/>
      <c r="P29" s="85">
        <f t="shared" si="2"/>
        <v>-100</v>
      </c>
      <c r="Q29" s="85">
        <f>IF(ISERROR(IF(#REF!="Ascendente",(IF(AND(P29&gt;=(-5),P29&lt;=15),"Aceptable",(IF(AND(P29&gt;=(-10),P29&lt;(-5)),"Riesgo","Crítico")))),(IF(AND(P29&gt;=(-15),P29&lt;=5),"Aceptable",(IF(AND(P29&gt;5,P29&lt;=15),"Riesgo","Crítico")))))),"",(IF(#REF!="Ascendente",(IF(AND(P29&gt;=(-5),P29&lt;=15),"Aceptable",(IF(AND(P29&gt;=(-10),P29&lt;(-5)),"Riesgo","Crítico")))),(IF(AND(P29&gt;=(-15),P29&lt;=5),"Aceptable",(IF(AND(P29&gt;5,P29&lt;=15),"Riesgo","Crítico")))))))</f>
      </c>
      <c r="R29" s="26"/>
      <c r="S29" s="26"/>
      <c r="T29" s="85">
        <f t="shared" si="3"/>
      </c>
      <c r="U29" s="85">
        <f>IF(ISERROR(IF(#REF!="Ascendente",(IF(AND(T29&gt;=(-5),T29&lt;=15),"Aceptable",(IF(AND(T29&gt;=(-10),T29&lt;(-5)),"Riesgo","Crítico")))),(IF(AND(T29&gt;=(-15),T29&lt;=5),"Aceptable",(IF(AND(T29&gt;5,T29&lt;=15),"Riesgo","Crítico")))))),"",(IF(#REF!="Ascendente",(IF(AND(T29&gt;=(-5),T29&lt;=15),"Aceptable",(IF(AND(T29&gt;=(-10),T29&lt;(-5)),"Riesgo","Crítico")))),(IF(AND(T29&gt;=(-15),T29&lt;=5),"Aceptable",(IF(AND(T29&gt;5,T29&lt;=15),"Riesgo","Crítico")))))))</f>
      </c>
      <c r="V29" s="47" t="s">
        <v>252</v>
      </c>
      <c r="W29" s="26"/>
      <c r="X29" s="85">
        <f t="shared" si="4"/>
      </c>
      <c r="Y29" s="87">
        <f>IF(ISERROR(IF(#REF!="Ascendente",(IF(AND(#REF!&gt;=(-5),X29&lt;=15),"Aceptable",(IF(AND(X29&gt;=(-10),X29&lt;(-5)),"Riesgo","Crítico")))),(IF(AND(X29&gt;=(-15),X29&lt;=5),"Aceptable",(IF(AND(X29&gt;5,X29&lt;=15),"Riesgo","Crítico")))))),"",(IF(#REF!="Ascendente",(IF(AND(X29&gt;=(-5),X29&lt;=15),"Aceptable",(IF(AND(X29&gt;=(-10),X29&lt;(-5)),"Riesgo","Crítico")))),(IF(AND(X29&gt;=(-15),X29&lt;=5),"Aceptable",(IF(AND(X29&gt;5,X29&lt;=15),"Riesgo","Crítico")))))))</f>
      </c>
    </row>
    <row r="30" spans="1:25" s="6" customFormat="1" ht="229.5">
      <c r="A30" s="38" t="s">
        <v>251</v>
      </c>
      <c r="B30" s="13" t="s">
        <v>1006</v>
      </c>
      <c r="C30" s="38" t="s">
        <v>708</v>
      </c>
      <c r="D30" s="21" t="s">
        <v>16</v>
      </c>
      <c r="E30" s="15" t="s">
        <v>939</v>
      </c>
      <c r="F30" s="34">
        <v>0.85</v>
      </c>
      <c r="G30" s="84"/>
      <c r="H30" s="85">
        <f t="shared" si="0"/>
        <v>-100</v>
      </c>
      <c r="I30" s="85">
        <f>IF(ISERROR(IF(#REF!="Ascendente",(IF(AND(H30&gt;=(-5),H30&lt;=15),"Aceptable",(IF(AND(H30&gt;=(-10),H30&lt;(-5)),"Riesgo","Crítico")))),(IF(AND(H30&gt;=(-15),H30&lt;=5),"Aceptable",(IF(AND(H30&gt;5,H30&lt;=15),"Riesgo","Crítico")))))),"",(IF(#REF!="Ascendente",(IF(AND(H30&gt;=(-5),H30&lt;=15),"Aceptable",(IF(AND(H30&gt;=(-10),H30&lt;(-5)),"Riesgo","Crítico")))),(IF(AND(H30&gt;=(-15),H30&lt;=5),"Aceptable",(IF(AND(H30&gt;5,H30&lt;=15),"Riesgo","Crítico")))))))</f>
      </c>
      <c r="J30" s="140"/>
      <c r="K30" s="26"/>
      <c r="L30" s="85">
        <f t="shared" si="1"/>
      </c>
      <c r="M30" s="85">
        <f>IF(ISERROR(IF(#REF!="Ascendente",(IF(AND(L30&gt;=(-5),L30&lt;=15),"Aceptable",(IF(AND(L30&gt;=(-10),L30&lt;(-5)),"Riesgo","Crítico")))),(IF(AND(L30&gt;=(-15),L30&lt;=5),"Aceptable",(IF(AND(L30&gt;5,L30&lt;=15),"Riesgo","Crítico")))))),"",(IF(#REF!="Ascendente",(IF(AND(L30&gt;=(-5),L30&lt;=15),"Aceptable",(IF(AND(L30&gt;=(-10),L30&lt;(-5)),"Riesgo","Crítico")))),(IF(AND(L30&gt;=(-15),L30&lt;=5),"Aceptable",(IF(AND(L30&gt;5,L30&lt;=15),"Riesgo","Crítico")))))))</f>
      </c>
      <c r="N30" s="47">
        <v>0.85</v>
      </c>
      <c r="O30" s="26"/>
      <c r="P30" s="85">
        <f t="shared" si="2"/>
        <v>-100</v>
      </c>
      <c r="Q30" s="85">
        <f>IF(ISERROR(IF(#REF!="Ascendente",(IF(AND(P30&gt;=(-5),P30&lt;=15),"Aceptable",(IF(AND(P30&gt;=(-10),P30&lt;(-5)),"Riesgo","Crítico")))),(IF(AND(P30&gt;=(-15),P30&lt;=5),"Aceptable",(IF(AND(P30&gt;5,P30&lt;=15),"Riesgo","Crítico")))))),"",(IF(#REF!="Ascendente",(IF(AND(P30&gt;=(-5),P30&lt;=15),"Aceptable",(IF(AND(P30&gt;=(-10),P30&lt;(-5)),"Riesgo","Crítico")))),(IF(AND(P30&gt;=(-15),P30&lt;=5),"Aceptable",(IF(AND(P30&gt;5,P30&lt;=15),"Riesgo","Crítico")))))))</f>
      </c>
      <c r="R30" s="47"/>
      <c r="S30" s="26"/>
      <c r="T30" s="85">
        <f t="shared" si="3"/>
      </c>
      <c r="U30" s="85">
        <f>IF(ISERROR(IF(#REF!="Ascendente",(IF(AND(T30&gt;=(-5),T30&lt;=15),"Aceptable",(IF(AND(T30&gt;=(-10),T30&lt;(-5)),"Riesgo","Crítico")))),(IF(AND(T30&gt;=(-15),T30&lt;=5),"Aceptable",(IF(AND(T30&gt;5,T30&lt;=15),"Riesgo","Crítico")))))),"",(IF(#REF!="Ascendente",(IF(AND(T30&gt;=(-5),T30&lt;=15),"Aceptable",(IF(AND(T30&gt;=(-10),T30&lt;(-5)),"Riesgo","Crítico")))),(IF(AND(T30&gt;=(-15),T30&lt;=5),"Aceptable",(IF(AND(T30&gt;5,T30&lt;=15),"Riesgo","Crítico")))))))</f>
      </c>
      <c r="V30" s="47">
        <v>0.85</v>
      </c>
      <c r="W30" s="26"/>
      <c r="X30" s="85">
        <f t="shared" si="4"/>
        <v>-100</v>
      </c>
      <c r="Y30" s="87">
        <f>IF(ISERROR(IF(#REF!="Ascendente",(IF(AND(#REF!&gt;=(-5),X30&lt;=15),"Aceptable",(IF(AND(X30&gt;=(-10),X30&lt;(-5)),"Riesgo","Crítico")))),(IF(AND(X30&gt;=(-15),X30&lt;=5),"Aceptable",(IF(AND(X30&gt;5,X30&lt;=15),"Riesgo","Crítico")))))),"",(IF(#REF!="Ascendente",(IF(AND(X30&gt;=(-5),X30&lt;=15),"Aceptable",(IF(AND(X30&gt;=(-10),X30&lt;(-5)),"Riesgo","Crítico")))),(IF(AND(X30&gt;=(-15),X30&lt;=5),"Aceptable",(IF(AND(X30&gt;5,X30&lt;=15),"Riesgo","Crítico")))))))</f>
      </c>
    </row>
    <row r="31" spans="1:25" s="6" customFormat="1" ht="267.75">
      <c r="A31" s="38" t="s">
        <v>251</v>
      </c>
      <c r="B31" s="13" t="s">
        <v>1007</v>
      </c>
      <c r="C31" s="38" t="s">
        <v>709</v>
      </c>
      <c r="D31" s="21" t="s">
        <v>16</v>
      </c>
      <c r="E31" s="15" t="s">
        <v>939</v>
      </c>
      <c r="F31" s="34">
        <v>0.85</v>
      </c>
      <c r="G31" s="84"/>
      <c r="H31" s="85">
        <f t="shared" si="0"/>
        <v>-100</v>
      </c>
      <c r="I31" s="85">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26"/>
      <c r="K31" s="26"/>
      <c r="L31" s="85">
        <f t="shared" si="1"/>
      </c>
      <c r="M31" s="85">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47">
        <v>0.85</v>
      </c>
      <c r="O31" s="26"/>
      <c r="P31" s="85">
        <f t="shared" si="2"/>
        <v>-100</v>
      </c>
      <c r="Q31" s="85">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47"/>
      <c r="S31" s="26"/>
      <c r="T31" s="85">
        <f t="shared" si="3"/>
      </c>
      <c r="U31" s="85">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47">
        <v>0.85</v>
      </c>
      <c r="W31" s="26"/>
      <c r="X31" s="85">
        <f t="shared" si="4"/>
        <v>-100</v>
      </c>
      <c r="Y31" s="87">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row>
    <row r="32" spans="1:25" s="6" customFormat="1" ht="178.5">
      <c r="A32" s="38" t="s">
        <v>253</v>
      </c>
      <c r="B32" s="13" t="s">
        <v>1008</v>
      </c>
      <c r="C32" s="38" t="s">
        <v>711</v>
      </c>
      <c r="D32" s="21" t="s">
        <v>16</v>
      </c>
      <c r="E32" s="15" t="s">
        <v>939</v>
      </c>
      <c r="F32" s="34">
        <v>0.85</v>
      </c>
      <c r="G32" s="84"/>
      <c r="H32" s="85">
        <f t="shared" si="0"/>
        <v>-100</v>
      </c>
      <c r="I32" s="85">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26"/>
      <c r="K32" s="26"/>
      <c r="L32" s="85">
        <f t="shared" si="1"/>
      </c>
      <c r="M32" s="85">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47">
        <v>0.85</v>
      </c>
      <c r="O32" s="26"/>
      <c r="P32" s="85">
        <f t="shared" si="2"/>
        <v>-100</v>
      </c>
      <c r="Q32" s="85">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47"/>
      <c r="S32" s="26"/>
      <c r="T32" s="85">
        <f t="shared" si="3"/>
      </c>
      <c r="U32" s="85">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47">
        <v>0.85</v>
      </c>
      <c r="W32" s="26"/>
      <c r="X32" s="85">
        <f t="shared" si="4"/>
        <v>-100</v>
      </c>
      <c r="Y32" s="87">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row>
    <row r="33" spans="1:25" s="6" customFormat="1" ht="114.75">
      <c r="A33" s="55" t="s">
        <v>254</v>
      </c>
      <c r="B33" s="13" t="s">
        <v>1009</v>
      </c>
      <c r="C33" s="55" t="s">
        <v>712</v>
      </c>
      <c r="D33" s="51" t="s">
        <v>16</v>
      </c>
      <c r="E33" s="15" t="s">
        <v>1013</v>
      </c>
      <c r="F33" s="156">
        <v>0.85</v>
      </c>
      <c r="G33" s="153"/>
      <c r="H33" s="94">
        <f t="shared" si="0"/>
        <v>-100</v>
      </c>
      <c r="I33" s="94">
        <f>IF(ISERROR(IF(#REF!="Ascendente",(IF(AND(H33&gt;=(-5),H33&lt;=15),"Aceptable",(IF(AND(H33&gt;=(-10),H33&lt;(-5)),"Riesgo","Crítico")))),(IF(AND(H33&gt;=(-15),H33&lt;=5),"Aceptable",(IF(AND(H33&gt;5,H33&lt;=15),"Riesgo","Crítico")))))),"",(IF(#REF!="Ascendente",(IF(AND(H33&gt;=(-5),H33&lt;=15),"Aceptable",(IF(AND(H33&gt;=(-10),H33&lt;(-5)),"Riesgo","Crítico")))),(IF(AND(H33&gt;=(-15),H33&lt;=5),"Aceptable",(IF(AND(H33&gt;5,H33&lt;=15),"Riesgo","Crítico")))))))</f>
      </c>
      <c r="J33" s="53">
        <v>0</v>
      </c>
      <c r="K33" s="52"/>
      <c r="L33" s="94">
        <f t="shared" si="1"/>
      </c>
      <c r="M33" s="94">
        <f>IF(ISERROR(IF(#REF!="Ascendente",(IF(AND(L33&gt;=(-5),L33&lt;=15),"Aceptable",(IF(AND(L33&gt;=(-10),L33&lt;(-5)),"Riesgo","Crítico")))),(IF(AND(L33&gt;=(-15),L33&lt;=5),"Aceptable",(IF(AND(L33&gt;5,L33&lt;=15),"Riesgo","Crítico")))))),"",(IF(#REF!="Ascendente",(IF(AND(L33&gt;=(-5),L33&lt;=15),"Aceptable",(IF(AND(L33&gt;=(-10),L33&lt;(-5)),"Riesgo","Crítico")))),(IF(AND(L33&gt;=(-15),L33&lt;=5),"Aceptable",(IF(AND(L33&gt;5,L33&lt;=15),"Riesgo","Crítico")))))))</f>
      </c>
      <c r="N33" s="53">
        <v>0.3</v>
      </c>
      <c r="O33" s="52"/>
      <c r="P33" s="94">
        <f t="shared" si="2"/>
        <v>-100</v>
      </c>
      <c r="Q33" s="94">
        <f>IF(ISERROR(IF(#REF!="Ascendente",(IF(AND(P33&gt;=(-5),P33&lt;=15),"Aceptable",(IF(AND(P33&gt;=(-10),P33&lt;(-5)),"Riesgo","Crítico")))),(IF(AND(P33&gt;=(-15),P33&lt;=5),"Aceptable",(IF(AND(P33&gt;5,P33&lt;=15),"Riesgo","Crítico")))))),"",(IF(#REF!="Ascendente",(IF(AND(P33&gt;=(-5),P33&lt;=15),"Aceptable",(IF(AND(P33&gt;=(-10),P33&lt;(-5)),"Riesgo","Crítico")))),(IF(AND(P33&gt;=(-15),P33&lt;=5),"Aceptable",(IF(AND(P33&gt;5,P33&lt;=15),"Riesgo","Crítico")))))))</f>
      </c>
      <c r="R33" s="53">
        <v>0.5</v>
      </c>
      <c r="S33" s="52"/>
      <c r="T33" s="94">
        <f t="shared" si="3"/>
        <v>-100</v>
      </c>
      <c r="U33" s="94">
        <f>IF(ISERROR(IF(#REF!="Ascendente",(IF(AND(T33&gt;=(-5),T33&lt;=15),"Aceptable",(IF(AND(T33&gt;=(-10),T33&lt;(-5)),"Riesgo","Crítico")))),(IF(AND(T33&gt;=(-15),T33&lt;=5),"Aceptable",(IF(AND(T33&gt;5,T33&lt;=15),"Riesgo","Crítico")))))),"",(IF(#REF!="Ascendente",(IF(AND(T33&gt;=(-5),T33&lt;=15),"Aceptable",(IF(AND(T33&gt;=(-10),T33&lt;(-5)),"Riesgo","Crítico")))),(IF(AND(T33&gt;=(-15),T33&lt;=5),"Aceptable",(IF(AND(T33&gt;5,T33&lt;=15),"Riesgo","Crítico")))))))</f>
      </c>
      <c r="V33" s="53">
        <v>0.85</v>
      </c>
      <c r="W33" s="52"/>
      <c r="X33" s="94">
        <f t="shared" si="4"/>
        <v>-100</v>
      </c>
      <c r="Y33" s="159">
        <f>IF(ISERROR(IF(#REF!="Ascendente",(IF(AND(#REF!&gt;=(-5),X33&lt;=15),"Aceptable",(IF(AND(X33&gt;=(-10),X33&lt;(-5)),"Riesgo","Crítico")))),(IF(AND(X33&gt;=(-15),X33&lt;=5),"Aceptable",(IF(AND(X33&gt;5,X33&lt;=15),"Riesgo","Crítico")))))),"",(IF(#REF!="Ascendente",(IF(AND(X33&gt;=(-5),X33&lt;=15),"Aceptable",(IF(AND(X33&gt;=(-10),X33&lt;(-5)),"Riesgo","Crítico")))),(IF(AND(X33&gt;=(-15),X33&lt;=5),"Aceptable",(IF(AND(X33&gt;5,X33&lt;=15),"Riesgo","Crítico")))))))</f>
      </c>
    </row>
    <row r="34" spans="1:25" s="6" customFormat="1" ht="89.25">
      <c r="A34" s="38" t="s">
        <v>255</v>
      </c>
      <c r="B34" s="13" t="s">
        <v>1010</v>
      </c>
      <c r="C34" s="38" t="s">
        <v>713</v>
      </c>
      <c r="D34" s="21" t="s">
        <v>16</v>
      </c>
      <c r="E34" s="15" t="s">
        <v>974</v>
      </c>
      <c r="F34" s="34">
        <v>0.85</v>
      </c>
      <c r="G34" s="84"/>
      <c r="H34" s="85">
        <f t="shared" si="0"/>
        <v>-100</v>
      </c>
      <c r="I34" s="85">
        <f>IF(ISERROR(IF(#REF!="Ascendente",(IF(AND(H34&gt;=(-5),H34&lt;=15),"Aceptable",(IF(AND(H34&gt;=(-10),H34&lt;(-5)),"Riesgo","Crítico")))),(IF(AND(H34&gt;=(-15),H34&lt;=5),"Aceptable",(IF(AND(H34&gt;5,H34&lt;=15),"Riesgo","Crítico")))))),"",(IF(#REF!="Ascendente",(IF(AND(H34&gt;=(-5),H34&lt;=15),"Aceptable",(IF(AND(H34&gt;=(-10),H34&lt;(-5)),"Riesgo","Crítico")))),(IF(AND(H34&gt;=(-15),H34&lt;=5),"Aceptable",(IF(AND(H34&gt;5,H34&lt;=15),"Riesgo","Crítico")))))))</f>
      </c>
      <c r="J34" s="26"/>
      <c r="K34" s="26"/>
      <c r="L34" s="85">
        <f t="shared" si="1"/>
      </c>
      <c r="M34" s="85">
        <f>IF(ISERROR(IF(#REF!="Ascendente",(IF(AND(L34&gt;=(-5),L34&lt;=15),"Aceptable",(IF(AND(L34&gt;=(-10),L34&lt;(-5)),"Riesgo","Crítico")))),(IF(AND(L34&gt;=(-15),L34&lt;=5),"Aceptable",(IF(AND(L34&gt;5,L34&lt;=15),"Riesgo","Crítico")))))),"",(IF(#REF!="Ascendente",(IF(AND(L34&gt;=(-5),L34&lt;=15),"Aceptable",(IF(AND(L34&gt;=(-10),L34&lt;(-5)),"Riesgo","Crítico")))),(IF(AND(L34&gt;=(-15),L34&lt;=5),"Aceptable",(IF(AND(L34&gt;5,L34&lt;=15),"Riesgo","Crítico")))))))</f>
      </c>
      <c r="N34" s="47">
        <v>0.2</v>
      </c>
      <c r="O34" s="26"/>
      <c r="P34" s="85">
        <f t="shared" si="2"/>
        <v>-100</v>
      </c>
      <c r="Q34" s="85">
        <f>IF(ISERROR(IF(#REF!="Ascendente",(IF(AND(P34&gt;=(-5),P34&lt;=15),"Aceptable",(IF(AND(P34&gt;=(-10),P34&lt;(-5)),"Riesgo","Crítico")))),(IF(AND(P34&gt;=(-15),P34&lt;=5),"Aceptable",(IF(AND(P34&gt;5,P34&lt;=15),"Riesgo","Crítico")))))),"",(IF(#REF!="Ascendente",(IF(AND(P34&gt;=(-5),P34&lt;=15),"Aceptable",(IF(AND(P34&gt;=(-10),P34&lt;(-5)),"Riesgo","Crítico")))),(IF(AND(P34&gt;=(-15),P34&lt;=5),"Aceptable",(IF(AND(P34&gt;5,P34&lt;=15),"Riesgo","Crítico")))))))</f>
      </c>
      <c r="R34" s="47"/>
      <c r="S34" s="26"/>
      <c r="T34" s="85">
        <f t="shared" si="3"/>
      </c>
      <c r="U34" s="85">
        <f>IF(ISERROR(IF(#REF!="Ascendente",(IF(AND(T34&gt;=(-5),T34&lt;=15),"Aceptable",(IF(AND(T34&gt;=(-10),T34&lt;(-5)),"Riesgo","Crítico")))),(IF(AND(T34&gt;=(-15),T34&lt;=5),"Aceptable",(IF(AND(T34&gt;5,T34&lt;=15),"Riesgo","Crítico")))))),"",(IF(#REF!="Ascendente",(IF(AND(T34&gt;=(-5),T34&lt;=15),"Aceptable",(IF(AND(T34&gt;=(-10),T34&lt;(-5)),"Riesgo","Crítico")))),(IF(AND(T34&gt;=(-15),T34&lt;=5),"Aceptable",(IF(AND(T34&gt;5,T34&lt;=15),"Riesgo","Crítico")))))))</f>
      </c>
      <c r="V34" s="47">
        <v>0.85</v>
      </c>
      <c r="W34" s="26"/>
      <c r="X34" s="85">
        <f t="shared" si="4"/>
        <v>-100</v>
      </c>
      <c r="Y34" s="87">
        <f>IF(ISERROR(IF(#REF!="Ascendente",(IF(AND(#REF!&gt;=(-5),X34&lt;=15),"Aceptable",(IF(AND(X34&gt;=(-10),X34&lt;(-5)),"Riesgo","Crítico")))),(IF(AND(X34&gt;=(-15),X34&lt;=5),"Aceptable",(IF(AND(X34&gt;5,X34&lt;=15),"Riesgo","Crítico")))))),"",(IF(#REF!="Ascendente",(IF(AND(X34&gt;=(-5),X34&lt;=15),"Aceptable",(IF(AND(X34&gt;=(-10),X34&lt;(-5)),"Riesgo","Crítico")))),(IF(AND(X34&gt;=(-15),X34&lt;=5),"Aceptable",(IF(AND(X34&gt;5,X34&lt;=15),"Riesgo","Crítico")))))))</f>
      </c>
    </row>
    <row r="35" spans="1:25" s="6" customFormat="1" ht="127.5">
      <c r="A35" s="38" t="s">
        <v>256</v>
      </c>
      <c r="B35" s="13" t="s">
        <v>1011</v>
      </c>
      <c r="C35" s="38" t="s">
        <v>714</v>
      </c>
      <c r="D35" s="21" t="s">
        <v>16</v>
      </c>
      <c r="E35" s="15" t="s">
        <v>1013</v>
      </c>
      <c r="F35" s="34">
        <v>0.85</v>
      </c>
      <c r="G35" s="84"/>
      <c r="H35" s="85">
        <f t="shared" si="0"/>
        <v>-100</v>
      </c>
      <c r="I35" s="85">
        <f>IF(ISERROR(IF(#REF!="Ascendente",(IF(AND(H35&gt;=(-5),H35&lt;=15),"Aceptable",(IF(AND(H35&gt;=(-10),H35&lt;(-5)),"Riesgo","Crítico")))),(IF(AND(H35&gt;=(-15),H35&lt;=5),"Aceptable",(IF(AND(H35&gt;5,H35&lt;=15),"Riesgo","Crítico")))))),"",(IF(#REF!="Ascendente",(IF(AND(H35&gt;=(-5),H35&lt;=15),"Aceptable",(IF(AND(H35&gt;=(-10),H35&lt;(-5)),"Riesgo","Crítico")))),(IF(AND(H35&gt;=(-15),H35&lt;=5),"Aceptable",(IF(AND(H35&gt;5,H35&lt;=15),"Riesgo","Crítico")))))))</f>
      </c>
      <c r="J35" s="26"/>
      <c r="K35" s="26"/>
      <c r="L35" s="85">
        <f t="shared" si="1"/>
      </c>
      <c r="M35" s="85">
        <f>IF(ISERROR(IF(#REF!="Ascendente",(IF(AND(L35&gt;=(-5),L35&lt;=15),"Aceptable",(IF(AND(L35&gt;=(-10),L35&lt;(-5)),"Riesgo","Crítico")))),(IF(AND(L35&gt;=(-15),L35&lt;=5),"Aceptable",(IF(AND(L35&gt;5,L35&lt;=15),"Riesgo","Crítico")))))),"",(IF(#REF!="Ascendente",(IF(AND(L35&gt;=(-5),L35&lt;=15),"Aceptable",(IF(AND(L35&gt;=(-10),L35&lt;(-5)),"Riesgo","Crítico")))),(IF(AND(L35&gt;=(-15),L35&lt;=5),"Aceptable",(IF(AND(L35&gt;5,L35&lt;=15),"Riesgo","Crítico")))))))</f>
      </c>
      <c r="N35" s="47"/>
      <c r="O35" s="26"/>
      <c r="P35" s="85">
        <f t="shared" si="2"/>
      </c>
      <c r="Q35" s="85">
        <f>IF(ISERROR(IF(#REF!="Ascendente",(IF(AND(P35&gt;=(-5),P35&lt;=15),"Aceptable",(IF(AND(P35&gt;=(-10),P35&lt;(-5)),"Riesgo","Crítico")))),(IF(AND(P35&gt;=(-15),P35&lt;=5),"Aceptable",(IF(AND(P35&gt;5,P35&lt;=15),"Riesgo","Crítico")))))),"",(IF(#REF!="Ascendente",(IF(AND(P35&gt;=(-5),P35&lt;=15),"Aceptable",(IF(AND(P35&gt;=(-10),P35&lt;(-5)),"Riesgo","Crítico")))),(IF(AND(P35&gt;=(-15),P35&lt;=5),"Aceptable",(IF(AND(P35&gt;5,P35&lt;=15),"Riesgo","Crítico")))))))</f>
      </c>
      <c r="R35" s="47">
        <v>0.85</v>
      </c>
      <c r="S35" s="26"/>
      <c r="T35" s="85">
        <f t="shared" si="3"/>
        <v>-100</v>
      </c>
      <c r="U35" s="85">
        <f>IF(ISERROR(IF(#REF!="Ascendente",(IF(AND(T35&gt;=(-5),T35&lt;=15),"Aceptable",(IF(AND(T35&gt;=(-10),T35&lt;(-5)),"Riesgo","Crítico")))),(IF(AND(T35&gt;=(-15),T35&lt;=5),"Aceptable",(IF(AND(T35&gt;5,T35&lt;=15),"Riesgo","Crítico")))))),"",(IF(#REF!="Ascendente",(IF(AND(T35&gt;=(-5),T35&lt;=15),"Aceptable",(IF(AND(T35&gt;=(-10),T35&lt;(-5)),"Riesgo","Crítico")))),(IF(AND(T35&gt;=(-15),T35&lt;=5),"Aceptable",(IF(AND(T35&gt;5,T35&lt;=15),"Riesgo","Crítico")))))))</f>
      </c>
      <c r="V35" s="47">
        <v>0.85</v>
      </c>
      <c r="W35" s="26"/>
      <c r="X35" s="85">
        <f t="shared" si="4"/>
        <v>-100</v>
      </c>
      <c r="Y35" s="87">
        <f>IF(ISERROR(IF(#REF!="Ascendente",(IF(AND(#REF!&gt;=(-5),X35&lt;=15),"Aceptable",(IF(AND(X35&gt;=(-10),X35&lt;(-5)),"Riesgo","Crítico")))),(IF(AND(X35&gt;=(-15),X35&lt;=5),"Aceptable",(IF(AND(X35&gt;5,X35&lt;=15),"Riesgo","Crítico")))))),"",(IF(#REF!="Ascendente",(IF(AND(X35&gt;=(-5),X35&lt;=15),"Aceptable",(IF(AND(X35&gt;=(-10),X35&lt;(-5)),"Riesgo","Crítico")))),(IF(AND(X35&gt;=(-15),X35&lt;=5),"Aceptable",(IF(AND(X35&gt;5,X35&lt;=15),"Riesgo","Crítico")))))))</f>
      </c>
    </row>
    <row r="36" spans="1:25" s="6" customFormat="1" ht="115.5" thickBot="1">
      <c r="A36" s="61" t="s">
        <v>257</v>
      </c>
      <c r="B36" s="13" t="s">
        <v>1012</v>
      </c>
      <c r="C36" s="61" t="s">
        <v>715</v>
      </c>
      <c r="D36" s="28" t="s">
        <v>16</v>
      </c>
      <c r="E36" s="15" t="s">
        <v>974</v>
      </c>
      <c r="F36" s="43">
        <v>0.85</v>
      </c>
      <c r="G36" s="84"/>
      <c r="H36" s="85">
        <f t="shared" si="0"/>
        <v>-100</v>
      </c>
      <c r="I36" s="85">
        <f>IF(ISERROR(IF(#REF!="Ascendente",(IF(AND(H36&gt;=(-5),H36&lt;=15),"Aceptable",(IF(AND(H36&gt;=(-10),H36&lt;(-5)),"Riesgo","Crítico")))),(IF(AND(H36&gt;=(-15),H36&lt;=5),"Aceptable",(IF(AND(H36&gt;5,H36&lt;=15),"Riesgo","Crítico")))))),"",(IF(#REF!="Ascendente",(IF(AND(H36&gt;=(-5),H36&lt;=15),"Aceptable",(IF(AND(H36&gt;=(-10),H36&lt;(-5)),"Riesgo","Crítico")))),(IF(AND(H36&gt;=(-15),H36&lt;=5),"Aceptable",(IF(AND(H36&gt;5,H36&lt;=15),"Riesgo","Crítico")))))))</f>
      </c>
      <c r="J36" s="26"/>
      <c r="K36" s="26"/>
      <c r="L36" s="85">
        <f t="shared" si="1"/>
      </c>
      <c r="M36" s="85">
        <f>IF(ISERROR(IF(#REF!="Ascendente",(IF(AND(L36&gt;=(-5),L36&lt;=15),"Aceptable",(IF(AND(L36&gt;=(-10),L36&lt;(-5)),"Riesgo","Crítico")))),(IF(AND(L36&gt;=(-15),L36&lt;=5),"Aceptable",(IF(AND(L36&gt;5,L36&lt;=15),"Riesgo","Crítico")))))),"",(IF(#REF!="Ascendente",(IF(AND(L36&gt;=(-5),L36&lt;=15),"Aceptable",(IF(AND(L36&gt;=(-10),L36&lt;(-5)),"Riesgo","Crítico")))),(IF(AND(L36&gt;=(-15),L36&lt;=5),"Aceptable",(IF(AND(L36&gt;5,L36&lt;=15),"Riesgo","Crítico")))))))</f>
      </c>
      <c r="N36" s="47">
        <v>0.35</v>
      </c>
      <c r="O36" s="26"/>
      <c r="P36" s="85">
        <f t="shared" si="2"/>
        <v>-100</v>
      </c>
      <c r="Q36" s="85">
        <f>IF(ISERROR(IF(#REF!="Ascendente",(IF(AND(P36&gt;=(-5),P36&lt;=15),"Aceptable",(IF(AND(P36&gt;=(-10),P36&lt;(-5)),"Riesgo","Crítico")))),(IF(AND(P36&gt;=(-15),P36&lt;=5),"Aceptable",(IF(AND(P36&gt;5,P36&lt;=15),"Riesgo","Crítico")))))),"",(IF(#REF!="Ascendente",(IF(AND(P36&gt;=(-5),P36&lt;=15),"Aceptable",(IF(AND(P36&gt;=(-10),P36&lt;(-5)),"Riesgo","Crítico")))),(IF(AND(P36&gt;=(-15),P36&lt;=5),"Aceptable",(IF(AND(P36&gt;5,P36&lt;=15),"Riesgo","Crítico")))))))</f>
      </c>
      <c r="R36" s="47"/>
      <c r="S36" s="26"/>
      <c r="T36" s="85">
        <f t="shared" si="3"/>
      </c>
      <c r="U36" s="85">
        <f>IF(ISERROR(IF(#REF!="Ascendente",(IF(AND(T36&gt;=(-5),T36&lt;=15),"Aceptable",(IF(AND(T36&gt;=(-10),T36&lt;(-5)),"Riesgo","Crítico")))),(IF(AND(T36&gt;=(-15),T36&lt;=5),"Aceptable",(IF(AND(T36&gt;5,T36&lt;=15),"Riesgo","Crítico")))))),"",(IF(#REF!="Ascendente",(IF(AND(T36&gt;=(-5),T36&lt;=15),"Aceptable",(IF(AND(T36&gt;=(-10),T36&lt;(-5)),"Riesgo","Crítico")))),(IF(AND(T36&gt;=(-15),T36&lt;=5),"Aceptable",(IF(AND(T36&gt;5,T36&lt;=15),"Riesgo","Crítico")))))))</f>
      </c>
      <c r="V36" s="47">
        <v>0.85</v>
      </c>
      <c r="W36" s="26"/>
      <c r="X36" s="85">
        <f t="shared" si="4"/>
        <v>-100</v>
      </c>
      <c r="Y36" s="87">
        <f>IF(ISERROR(IF(#REF!="Ascendente",(IF(AND(#REF!&gt;=(-5),X36&lt;=15),"Aceptable",(IF(AND(X36&gt;=(-10),X36&lt;(-5)),"Riesgo","Crítico")))),(IF(AND(X36&gt;=(-15),X36&lt;=5),"Aceptable",(IF(AND(X36&gt;5,X36&lt;=15),"Riesgo","Crítico")))))),"",(IF(#REF!="Ascendente",(IF(AND(X36&gt;=(-5),X36&lt;=15),"Aceptable",(IF(AND(X36&gt;=(-10),X36&lt;(-5)),"Riesgo","Crítico")))),(IF(AND(X36&gt;=(-15),X36&lt;=5),"Aceptable",(IF(AND(X36&gt;5,X36&lt;=15),"Riesgo","Crítico")))))))</f>
      </c>
    </row>
    <row r="37" spans="1:26" s="63" customFormat="1" ht="12.75">
      <c r="A37" s="6"/>
      <c r="B37" s="6"/>
      <c r="C37" s="6"/>
      <c r="D37" s="6"/>
      <c r="E37" s="6"/>
      <c r="F37" s="6"/>
      <c r="G37" s="6"/>
      <c r="H37" s="6"/>
      <c r="I37" s="6"/>
      <c r="J37" s="10"/>
      <c r="K37" s="10"/>
      <c r="L37" s="10"/>
      <c r="M37" s="10"/>
      <c r="N37" s="6"/>
      <c r="O37" s="6"/>
      <c r="P37" s="6"/>
      <c r="Q37" s="6"/>
      <c r="R37" s="6"/>
      <c r="S37" s="6"/>
      <c r="T37" s="6"/>
      <c r="U37" s="6"/>
      <c r="V37" s="6"/>
      <c r="W37" s="6"/>
      <c r="X37" s="6"/>
      <c r="Y37" s="6"/>
      <c r="Z37" s="6"/>
    </row>
    <row r="38" spans="1:26" s="63" customFormat="1" ht="12.75">
      <c r="A38" s="160"/>
      <c r="B38" s="170"/>
      <c r="C38" s="6"/>
      <c r="D38" s="6"/>
      <c r="E38" s="6"/>
      <c r="F38" s="6"/>
      <c r="G38" s="6"/>
      <c r="H38" s="6"/>
      <c r="I38" s="6"/>
      <c r="J38" s="10"/>
      <c r="K38" s="10"/>
      <c r="L38" s="10"/>
      <c r="M38" s="10"/>
      <c r="N38" s="6"/>
      <c r="O38" s="6"/>
      <c r="P38" s="6"/>
      <c r="Q38" s="6"/>
      <c r="R38" s="6"/>
      <c r="S38" s="6"/>
      <c r="T38" s="6"/>
      <c r="U38" s="6"/>
      <c r="V38" s="6"/>
      <c r="W38" s="6"/>
      <c r="X38" s="6"/>
      <c r="Y38" s="6"/>
      <c r="Z38" s="6"/>
    </row>
    <row r="39" spans="1:26" s="63" customFormat="1" ht="12.75">
      <c r="A39" s="160"/>
      <c r="B39" s="170"/>
      <c r="C39" s="6"/>
      <c r="D39" s="6"/>
      <c r="E39" s="6"/>
      <c r="F39" s="6"/>
      <c r="G39" s="6"/>
      <c r="H39" s="6"/>
      <c r="I39" s="6"/>
      <c r="J39" s="10"/>
      <c r="K39" s="10"/>
      <c r="L39" s="10"/>
      <c r="M39" s="10"/>
      <c r="N39" s="6"/>
      <c r="O39" s="6"/>
      <c r="P39" s="6"/>
      <c r="Q39" s="6"/>
      <c r="R39" s="6"/>
      <c r="S39" s="6"/>
      <c r="T39" s="6"/>
      <c r="U39" s="6"/>
      <c r="V39" s="6"/>
      <c r="W39" s="6"/>
      <c r="X39" s="6"/>
      <c r="Y39" s="6"/>
      <c r="Z39" s="6"/>
    </row>
    <row r="40" spans="1:26" s="63" customFormat="1" ht="12.75">
      <c r="A40" s="160"/>
      <c r="B40" s="170"/>
      <c r="C40" s="6"/>
      <c r="D40" s="6"/>
      <c r="E40" s="6"/>
      <c r="F40" s="6"/>
      <c r="G40" s="6"/>
      <c r="H40" s="6"/>
      <c r="I40" s="6"/>
      <c r="J40" s="10"/>
      <c r="K40" s="10"/>
      <c r="L40" s="10"/>
      <c r="M40" s="10"/>
      <c r="N40" s="6"/>
      <c r="O40" s="6"/>
      <c r="P40" s="6"/>
      <c r="Q40" s="6"/>
      <c r="R40" s="6"/>
      <c r="S40" s="6"/>
      <c r="T40" s="6"/>
      <c r="U40" s="6"/>
      <c r="V40" s="6"/>
      <c r="W40" s="6"/>
      <c r="X40" s="6"/>
      <c r="Y40" s="6"/>
      <c r="Z40" s="6"/>
    </row>
    <row r="41" spans="1:26" s="63" customFormat="1" ht="12.75">
      <c r="A41" s="160"/>
      <c r="B41" s="170"/>
      <c r="C41" s="6"/>
      <c r="D41" s="6"/>
      <c r="E41" s="6"/>
      <c r="F41" s="6"/>
      <c r="G41" s="6"/>
      <c r="H41" s="6"/>
      <c r="I41" s="6"/>
      <c r="J41" s="10"/>
      <c r="K41" s="10"/>
      <c r="L41" s="10"/>
      <c r="M41" s="10"/>
      <c r="N41" s="6"/>
      <c r="O41" s="6"/>
      <c r="P41" s="6"/>
      <c r="Q41" s="6"/>
      <c r="R41" s="6"/>
      <c r="S41" s="6"/>
      <c r="T41" s="6"/>
      <c r="U41" s="6"/>
      <c r="V41" s="6"/>
      <c r="W41" s="6"/>
      <c r="X41" s="6"/>
      <c r="Y41" s="6"/>
      <c r="Z41" s="6"/>
    </row>
    <row r="42" spans="1:26" s="63" customFormat="1" ht="12.75">
      <c r="A42" s="160"/>
      <c r="B42" s="170"/>
      <c r="C42" s="6"/>
      <c r="D42" s="6"/>
      <c r="E42" s="6"/>
      <c r="F42" s="6"/>
      <c r="G42" s="6"/>
      <c r="H42" s="6"/>
      <c r="I42" s="6"/>
      <c r="J42" s="10"/>
      <c r="K42" s="10"/>
      <c r="L42" s="10"/>
      <c r="M42" s="10"/>
      <c r="N42" s="6"/>
      <c r="O42" s="6"/>
      <c r="P42" s="6"/>
      <c r="Q42" s="6"/>
      <c r="R42" s="6"/>
      <c r="S42" s="6"/>
      <c r="T42" s="6"/>
      <c r="U42" s="6"/>
      <c r="V42" s="6"/>
      <c r="W42" s="6"/>
      <c r="X42" s="6"/>
      <c r="Y42" s="6"/>
      <c r="Z42" s="6"/>
    </row>
    <row r="43" spans="1:26" s="63" customFormat="1" ht="12.75">
      <c r="A43" s="160"/>
      <c r="B43" s="170"/>
      <c r="C43" s="6"/>
      <c r="D43" s="6"/>
      <c r="E43" s="6"/>
      <c r="F43" s="6"/>
      <c r="G43" s="6"/>
      <c r="H43" s="6"/>
      <c r="I43" s="6"/>
      <c r="J43" s="10"/>
      <c r="K43" s="10"/>
      <c r="L43" s="10"/>
      <c r="M43" s="10"/>
      <c r="N43" s="6"/>
      <c r="O43" s="6"/>
      <c r="P43" s="6"/>
      <c r="Q43" s="6"/>
      <c r="R43" s="6"/>
      <c r="S43" s="6"/>
      <c r="T43" s="6"/>
      <c r="U43" s="6"/>
      <c r="V43" s="6"/>
      <c r="W43" s="6"/>
      <c r="X43" s="6"/>
      <c r="Y43" s="6"/>
      <c r="Z43" s="6"/>
    </row>
    <row r="44" spans="1:26" s="63" customFormat="1" ht="12.75">
      <c r="A44" s="6" t="s">
        <v>258</v>
      </c>
      <c r="B44" s="6"/>
      <c r="C44" s="6"/>
      <c r="D44" s="6"/>
      <c r="E44" s="6"/>
      <c r="F44" s="6"/>
      <c r="G44" s="6"/>
      <c r="H44" s="6"/>
      <c r="I44" s="6"/>
      <c r="J44" s="10"/>
      <c r="K44" s="10"/>
      <c r="L44" s="10"/>
      <c r="M44" s="10"/>
      <c r="N44" s="6"/>
      <c r="O44" s="6"/>
      <c r="P44" s="6"/>
      <c r="Q44" s="6"/>
      <c r="R44" s="6"/>
      <c r="S44" s="6"/>
      <c r="T44" s="6"/>
      <c r="U44" s="6"/>
      <c r="V44" s="6"/>
      <c r="W44" s="6"/>
      <c r="X44" s="6"/>
      <c r="Y44" s="6"/>
      <c r="Z44" s="6"/>
    </row>
    <row r="45" spans="1:26" s="63" customFormat="1" ht="12.75">
      <c r="A45" s="6"/>
      <c r="B45" s="6"/>
      <c r="C45" s="6"/>
      <c r="D45" s="6"/>
      <c r="E45" s="6"/>
      <c r="F45" s="6"/>
      <c r="G45" s="6"/>
      <c r="H45" s="6"/>
      <c r="I45" s="6"/>
      <c r="J45" s="10"/>
      <c r="K45" s="10"/>
      <c r="L45" s="10"/>
      <c r="M45" s="10"/>
      <c r="N45" s="6"/>
      <c r="O45" s="6"/>
      <c r="P45" s="6"/>
      <c r="Q45" s="6"/>
      <c r="R45" s="6"/>
      <c r="S45" s="6"/>
      <c r="T45" s="6"/>
      <c r="U45" s="6"/>
      <c r="V45" s="6"/>
      <c r="W45" s="6"/>
      <c r="X45" s="6"/>
      <c r="Y45" s="6"/>
      <c r="Z45" s="6"/>
    </row>
    <row r="46" spans="10:13" s="6" customFormat="1" ht="12.75">
      <c r="J46" s="10"/>
      <c r="K46" s="10"/>
      <c r="L46" s="10"/>
      <c r="M46" s="10"/>
    </row>
    <row r="47" spans="10:13" s="6" customFormat="1" ht="12.75">
      <c r="J47" s="10"/>
      <c r="K47" s="10"/>
      <c r="L47" s="10"/>
      <c r="M47" s="10"/>
    </row>
    <row r="48" spans="10:13" s="6" customFormat="1" ht="12.75">
      <c r="J48" s="10"/>
      <c r="K48" s="10"/>
      <c r="L48" s="10"/>
      <c r="M48" s="10"/>
    </row>
    <row r="49" spans="10:13" s="6" customFormat="1" ht="12.75">
      <c r="J49" s="10"/>
      <c r="K49" s="10"/>
      <c r="L49" s="10"/>
      <c r="M49" s="10"/>
    </row>
    <row r="50" spans="10:13" s="6" customFormat="1" ht="12.75">
      <c r="J50" s="10"/>
      <c r="K50" s="10"/>
      <c r="L50" s="10"/>
      <c r="M50" s="10"/>
    </row>
    <row r="51" spans="10:13" s="6" customFormat="1" ht="12.75">
      <c r="J51" s="10"/>
      <c r="K51" s="10"/>
      <c r="L51" s="10"/>
      <c r="M51" s="10"/>
    </row>
    <row r="52" spans="10:13" s="6" customFormat="1" ht="12.75">
      <c r="J52" s="10"/>
      <c r="K52" s="10"/>
      <c r="L52" s="10"/>
      <c r="M52" s="10"/>
    </row>
    <row r="53" spans="10:13" s="6" customFormat="1" ht="12.75">
      <c r="J53" s="10"/>
      <c r="K53" s="10"/>
      <c r="L53" s="10"/>
      <c r="M53" s="10"/>
    </row>
    <row r="54" spans="10:13" s="6" customFormat="1" ht="12.75">
      <c r="J54" s="10"/>
      <c r="K54" s="10"/>
      <c r="L54" s="10"/>
      <c r="M54" s="10"/>
    </row>
    <row r="55" spans="10:13" s="6" customFormat="1" ht="12.75">
      <c r="J55" s="10"/>
      <c r="K55" s="10"/>
      <c r="L55" s="10"/>
      <c r="M55" s="10"/>
    </row>
    <row r="56" spans="10:13" s="6" customFormat="1" ht="12.75">
      <c r="J56" s="10"/>
      <c r="K56" s="10"/>
      <c r="L56" s="10"/>
      <c r="M56" s="10"/>
    </row>
    <row r="57" spans="10:13" s="6" customFormat="1" ht="12.75">
      <c r="J57" s="10"/>
      <c r="K57" s="10"/>
      <c r="L57" s="10"/>
      <c r="M57" s="10"/>
    </row>
    <row r="58" spans="10:13" s="6" customFormat="1" ht="12.75">
      <c r="J58" s="10"/>
      <c r="K58" s="10"/>
      <c r="L58" s="10"/>
      <c r="M58" s="10"/>
    </row>
    <row r="59" spans="10:13" s="6" customFormat="1" ht="12.75">
      <c r="J59" s="10"/>
      <c r="K59" s="10"/>
      <c r="L59" s="10"/>
      <c r="M59" s="10"/>
    </row>
    <row r="60" spans="10:13" s="6" customFormat="1" ht="12.75">
      <c r="J60" s="10"/>
      <c r="K60" s="10"/>
      <c r="L60" s="10"/>
      <c r="M60" s="10"/>
    </row>
    <row r="61" spans="10:13" s="6" customFormat="1" ht="12.75">
      <c r="J61" s="10"/>
      <c r="K61" s="10"/>
      <c r="L61" s="10"/>
      <c r="M61" s="10"/>
    </row>
    <row r="62" spans="10:13" s="6" customFormat="1" ht="12.75">
      <c r="J62" s="10"/>
      <c r="K62" s="10"/>
      <c r="L62" s="10"/>
      <c r="M62" s="10"/>
    </row>
    <row r="63" spans="10:13" s="6" customFormat="1" ht="12.75">
      <c r="J63" s="10"/>
      <c r="K63" s="10"/>
      <c r="L63" s="10"/>
      <c r="M63" s="10"/>
    </row>
    <row r="64" spans="10:13" s="6" customFormat="1" ht="12.75">
      <c r="J64" s="10"/>
      <c r="K64" s="10"/>
      <c r="L64" s="10"/>
      <c r="M64" s="10"/>
    </row>
    <row r="65" spans="10:13" s="6" customFormat="1" ht="12.75">
      <c r="J65" s="10"/>
      <c r="K65" s="10"/>
      <c r="L65" s="10"/>
      <c r="M65" s="10"/>
    </row>
    <row r="66" spans="10:13" s="6" customFormat="1" ht="12.75">
      <c r="J66" s="10"/>
      <c r="K66" s="10"/>
      <c r="L66" s="10"/>
      <c r="M66" s="10"/>
    </row>
    <row r="67" spans="10:13" s="6" customFormat="1" ht="12.75">
      <c r="J67" s="10"/>
      <c r="K67" s="10"/>
      <c r="L67" s="10"/>
      <c r="M67" s="10"/>
    </row>
    <row r="68" spans="10:13" s="6" customFormat="1" ht="12.75">
      <c r="J68" s="10"/>
      <c r="K68" s="10"/>
      <c r="L68" s="10"/>
      <c r="M68" s="10"/>
    </row>
    <row r="69" spans="10:13" s="6" customFormat="1" ht="12.75">
      <c r="J69" s="10"/>
      <c r="K69" s="10"/>
      <c r="L69" s="10"/>
      <c r="M69" s="10"/>
    </row>
    <row r="70" spans="10:13" s="6" customFormat="1" ht="12.75">
      <c r="J70" s="10"/>
      <c r="K70" s="10"/>
      <c r="L70" s="10"/>
      <c r="M70" s="10"/>
    </row>
    <row r="71" spans="10:13" s="6" customFormat="1" ht="12.75">
      <c r="J71" s="10"/>
      <c r="K71" s="10"/>
      <c r="L71" s="10"/>
      <c r="M71" s="10"/>
    </row>
    <row r="72" spans="10:13" s="6" customFormat="1" ht="12.75">
      <c r="J72" s="10"/>
      <c r="K72" s="10"/>
      <c r="L72" s="10"/>
      <c r="M72" s="10"/>
    </row>
    <row r="73" spans="10:13" s="6" customFormat="1" ht="12.75">
      <c r="J73" s="10"/>
      <c r="K73" s="10"/>
      <c r="L73" s="10"/>
      <c r="M73" s="10"/>
    </row>
    <row r="74" spans="10:13" s="6" customFormat="1" ht="12.75">
      <c r="J74" s="10"/>
      <c r="K74" s="10"/>
      <c r="L74" s="10"/>
      <c r="M74" s="10"/>
    </row>
    <row r="75" spans="10:13" s="6" customFormat="1" ht="12.75">
      <c r="J75" s="10"/>
      <c r="K75" s="10"/>
      <c r="L75" s="10"/>
      <c r="M75" s="10"/>
    </row>
    <row r="76" spans="10:13" s="6" customFormat="1" ht="12.75">
      <c r="J76" s="10"/>
      <c r="K76" s="10"/>
      <c r="L76" s="10"/>
      <c r="M76" s="10"/>
    </row>
    <row r="77" spans="10:13" s="6" customFormat="1" ht="12.75">
      <c r="J77" s="10"/>
      <c r="K77" s="10"/>
      <c r="L77" s="10"/>
      <c r="M77" s="10"/>
    </row>
    <row r="78" spans="10:13" s="6" customFormat="1" ht="12.75">
      <c r="J78" s="10"/>
      <c r="K78" s="10"/>
      <c r="L78" s="10"/>
      <c r="M78" s="1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row r="208" spans="10:13" s="6" customFormat="1" ht="12.75">
      <c r="J208" s="10"/>
      <c r="K208" s="10"/>
      <c r="L208" s="10"/>
      <c r="M208" s="10"/>
    </row>
    <row r="209" spans="10:13" s="6" customFormat="1" ht="12.75">
      <c r="J209" s="10"/>
      <c r="K209" s="10"/>
      <c r="L209" s="10"/>
      <c r="M209" s="10"/>
    </row>
    <row r="210" spans="10:13" s="6" customFormat="1" ht="12.75">
      <c r="J210" s="10"/>
      <c r="K210" s="10"/>
      <c r="L210" s="10"/>
      <c r="M210" s="10"/>
    </row>
    <row r="211" spans="10:13" s="6" customFormat="1" ht="12.75">
      <c r="J211" s="10"/>
      <c r="K211" s="10"/>
      <c r="L211" s="10"/>
      <c r="M211" s="10"/>
    </row>
    <row r="212" spans="10:13" s="6" customFormat="1" ht="12.75">
      <c r="J212" s="10"/>
      <c r="K212" s="10"/>
      <c r="L212" s="10"/>
      <c r="M212" s="10"/>
    </row>
    <row r="213" spans="10:13" s="6" customFormat="1" ht="12.75">
      <c r="J213" s="10"/>
      <c r="K213" s="10"/>
      <c r="L213" s="10"/>
      <c r="M213" s="10"/>
    </row>
  </sheetData>
  <sheetProtection insertColumns="0" insertRows="0" deleteColumns="0" deleteRows="0" autoFilter="0" pivotTables="0"/>
  <mergeCells count="20">
    <mergeCell ref="A21:F21"/>
    <mergeCell ref="A22:F22"/>
    <mergeCell ref="A26:F26"/>
    <mergeCell ref="A27:F27"/>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Y20 U20 Q20 M20 I20 Y33:Y36 I33:I36 M33:M36 Q33:Q36 U33:U36 I24:I25 M24:M25 Q24:Q25 U24:U25 Y24:Y25 Y29:Y31 U29:U31 Q29:Q31 M29:M31 I29:I31">
    <cfRule type="cellIs" priority="24" dxfId="113" operator="equal">
      <formula>"Crítico"</formula>
    </cfRule>
    <cfRule type="cellIs" priority="25" dxfId="114" operator="equal">
      <formula>"Riesgo"</formula>
    </cfRule>
    <cfRule type="cellIs" priority="26" dxfId="115" operator="equal">
      <formula>"Aceptable"</formula>
    </cfRule>
  </conditionalFormatting>
  <conditionalFormatting sqref="D24:D25 D16:E16 D29:D36">
    <cfRule type="cellIs" priority="23" dxfId="112" operator="equal">
      <formula>"Seleccionar"</formula>
    </cfRule>
  </conditionalFormatting>
  <conditionalFormatting sqref="M16">
    <cfRule type="cellIs" priority="20" dxfId="113" operator="equal">
      <formula>"Crítico"</formula>
    </cfRule>
    <cfRule type="cellIs" priority="21" dxfId="114" operator="equal">
      <formula>"Riesgo"</formula>
    </cfRule>
    <cfRule type="cellIs" priority="22" dxfId="115" operator="equal">
      <formula>"Aceptable"</formula>
    </cfRule>
  </conditionalFormatting>
  <conditionalFormatting sqref="Q16">
    <cfRule type="cellIs" priority="17" dxfId="113" operator="equal">
      <formula>"Crítico"</formula>
    </cfRule>
    <cfRule type="cellIs" priority="18" dxfId="114" operator="equal">
      <formula>"Riesgo"</formula>
    </cfRule>
    <cfRule type="cellIs" priority="19" dxfId="115" operator="equal">
      <formula>"Aceptable"</formula>
    </cfRule>
  </conditionalFormatting>
  <conditionalFormatting sqref="U16">
    <cfRule type="cellIs" priority="14" dxfId="113" operator="equal">
      <formula>"Crítico"</formula>
    </cfRule>
    <cfRule type="cellIs" priority="15" dxfId="114" operator="equal">
      <formula>"Riesgo"</formula>
    </cfRule>
    <cfRule type="cellIs" priority="16" dxfId="115" operator="equal">
      <formula>"Aceptable"</formula>
    </cfRule>
  </conditionalFormatting>
  <conditionalFormatting sqref="Y16">
    <cfRule type="cellIs" priority="11" dxfId="113" operator="equal">
      <formula>"Crítico"</formula>
    </cfRule>
    <cfRule type="cellIs" priority="12" dxfId="114" operator="equal">
      <formula>"Riesgo"</formula>
    </cfRule>
    <cfRule type="cellIs" priority="13" dxfId="115" operator="equal">
      <formula>"Aceptable"</formula>
    </cfRule>
  </conditionalFormatting>
  <conditionalFormatting sqref="I16">
    <cfRule type="cellIs" priority="8" dxfId="113" operator="equal">
      <formula>"Crítico"</formula>
    </cfRule>
    <cfRule type="cellIs" priority="9" dxfId="114" operator="equal">
      <formula>"Riesgo"</formula>
    </cfRule>
    <cfRule type="cellIs" priority="10" dxfId="115" operator="equal">
      <formula>"Aceptable"</formula>
    </cfRule>
  </conditionalFormatting>
  <conditionalFormatting sqref="E20 E24:E25 E29:E36">
    <cfRule type="cellIs" priority="7" dxfId="112" operator="equal">
      <formula>"Seleccionar"</formula>
    </cfRule>
  </conditionalFormatting>
  <conditionalFormatting sqref="M32 Q32 U32 Y32 I32">
    <cfRule type="cellIs" priority="1" dxfId="113" operator="equal">
      <formula>"Crítico"</formula>
    </cfRule>
    <cfRule type="cellIs" priority="2" dxfId="114" operator="equal">
      <formula>"Riesgo"</formula>
    </cfRule>
    <cfRule type="cellIs" priority="3" dxfId="115" operator="equal">
      <formula>"Aceptable"</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3"/>
  <legacyDrawing r:id="rId2"/>
</worksheet>
</file>

<file path=xl/worksheets/sheet17.xml><?xml version="1.0" encoding="utf-8"?>
<worksheet xmlns="http://schemas.openxmlformats.org/spreadsheetml/2006/main" xmlns:r="http://schemas.openxmlformats.org/officeDocument/2006/relationships">
  <dimension ref="A1:IM207"/>
  <sheetViews>
    <sheetView view="pageBreakPreview" zoomScale="80" zoomScaleNormal="85" zoomScaleSheetLayoutView="80" zoomScalePageLayoutView="0" workbookViewId="0" topLeftCell="A1">
      <selection activeCell="C19" sqref="C19"/>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8" width="15.7109375" style="10" hidden="1" customWidth="1"/>
    <col min="9" max="9" width="12.7109375" style="10" hidden="1" customWidth="1"/>
    <col min="10" max="12" width="15.7109375" style="10" hidden="1" customWidth="1"/>
    <col min="13" max="13" width="12.7109375" style="10" hidden="1" customWidth="1"/>
    <col min="14" max="16" width="15.7109375" style="10" hidden="1" customWidth="1"/>
    <col min="17" max="17" width="12.7109375" style="10" hidden="1" customWidth="1"/>
    <col min="18" max="20" width="15.7109375" style="10" hidden="1" customWidth="1"/>
    <col min="21" max="21" width="12.7109375" style="10" hidden="1" customWidth="1"/>
    <col min="22" max="24" width="15.7109375" style="10" hidden="1" customWidth="1"/>
    <col min="25" max="25" width="12.7109375" style="10" hidden="1" customWidth="1"/>
    <col min="26"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485</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25" ht="32.25" customHeight="1" thickBot="1">
      <c r="A15" s="294" t="s">
        <v>545</v>
      </c>
      <c r="B15" s="294" t="s">
        <v>546</v>
      </c>
      <c r="C15" s="294" t="s">
        <v>547</v>
      </c>
      <c r="D15" s="294" t="s">
        <v>548</v>
      </c>
      <c r="E15" s="294" t="s">
        <v>549</v>
      </c>
      <c r="F15" s="294" t="s">
        <v>550</v>
      </c>
      <c r="G15" s="73"/>
      <c r="H15" s="74"/>
      <c r="I15" s="74"/>
      <c r="J15" s="74"/>
      <c r="K15" s="74"/>
      <c r="L15" s="74"/>
      <c r="M15" s="74"/>
      <c r="N15" s="74"/>
      <c r="O15" s="74"/>
      <c r="P15" s="74"/>
      <c r="Q15" s="74"/>
      <c r="R15" s="74"/>
      <c r="S15" s="74"/>
      <c r="T15" s="74"/>
      <c r="U15" s="74"/>
      <c r="V15" s="74"/>
      <c r="W15" s="74"/>
      <c r="X15" s="74"/>
      <c r="Y15" s="74"/>
    </row>
    <row r="16" spans="1:25" s="75" customFormat="1" ht="409.5">
      <c r="A16" s="267" t="s">
        <v>410</v>
      </c>
      <c r="B16" s="13" t="s">
        <v>940</v>
      </c>
      <c r="C16" s="44" t="s">
        <v>1218</v>
      </c>
      <c r="D16" s="80" t="s">
        <v>22</v>
      </c>
      <c r="E16" s="80" t="s">
        <v>905</v>
      </c>
      <c r="F16" s="162">
        <v>1</v>
      </c>
      <c r="G16" s="77"/>
      <c r="H16" s="78">
        <f>IF(ISERROR((-1)*(100-((G16*100)/F16))),"",((-1)*(100-((G16*100)/F16))))</f>
        <v>-100</v>
      </c>
      <c r="I16" s="78">
        <f>IF(ISERROR(IF(#REF!="Ascendente",(IF(AND(H16&gt;=(-5),H16&lt;=15),"Aceptable",(IF(AND(H16&gt;=(-10),H16&lt;(-5)),"Riesgo","Crítico")))),(IF(AND(H16&gt;=(-15),H16&lt;=5),"Aceptable",(IF(AND(H16&gt;5,H16&lt;=15),"Riesgo","Crítico")))))),"",(IF(#REF!="Ascendente",(IF(AND(H16&gt;=(-5),H16&lt;=15),"Aceptable",(IF(AND(H16&gt;=(-10),H16&lt;(-5)),"Riesgo","Crítico")))),(IF(AND(H16&gt;=(-15),H16&lt;=5),"Aceptable",(IF(AND(H16&gt;5,H16&lt;=15),"Riesgo","Crítico")))))))</f>
      </c>
      <c r="J16" s="79" t="s">
        <v>411</v>
      </c>
      <c r="K16" s="80"/>
      <c r="L16" s="78">
        <f>IF(ISERROR((-1)*(100-((K16*100)/J16))),"",((-1)*(100-((K16*100)/J16))))</f>
      </c>
      <c r="M16" s="78">
        <f>IF(ISERROR(IF(#REF!="Ascendente",(IF(AND(L16&gt;=(-5),L16&lt;=15),"Aceptable",(IF(AND(L16&gt;=(-10),L16&lt;(-5)),"Riesgo","Crítico")))),(IF(AND(L16&gt;=(-15),L16&lt;=5),"Aceptable",(IF(AND(L16&gt;5,L16&lt;=15),"Riesgo","Crítico")))))),"",(IF(#REF!="Ascendente",(IF(AND(L16&gt;=(-5),L16&lt;=15),"Aceptable",(IF(AND(L16&gt;=(-10),L16&lt;(-5)),"Riesgo","Crítico")))),(IF(AND(L16&gt;=(-15),L16&lt;=5),"Aceptable",(IF(AND(L16&gt;5,L16&lt;=15),"Riesgo","Crítico")))))))</f>
      </c>
      <c r="N16" s="81" t="s">
        <v>281</v>
      </c>
      <c r="O16" s="80"/>
      <c r="P16" s="78">
        <f>IF(ISERROR((-1)*(100-((O16*100)/N16))),"",((-1)*(100-((O16*100)/N16))))</f>
      </c>
      <c r="Q16" s="78">
        <f>IF(ISERROR(IF(#REF!="Ascendente",(IF(AND(P16&gt;=(-5),P16&lt;=15),"Aceptable",(IF(AND(P16&gt;=(-10),P16&lt;(-5)),"Riesgo","Crítico")))),(IF(AND(P16&gt;=(-15),P16&lt;=5),"Aceptable",(IF(AND(P16&gt;5,P16&lt;=15),"Riesgo","Crítico")))))),"",(IF(#REF!="Ascendente",(IF(AND(P16&gt;=(-5),P16&lt;=15),"Aceptable",(IF(AND(P16&gt;=(-10),P16&lt;(-5)),"Riesgo","Crítico")))),(IF(AND(P16&gt;=(-15),P16&lt;=5),"Aceptable",(IF(AND(P16&gt;5,P16&lt;=15),"Riesgo","Crítico")))))))</f>
      </c>
      <c r="R16" s="81" t="s">
        <v>281</v>
      </c>
      <c r="S16" s="80"/>
      <c r="T16" s="78">
        <f>IF(ISERROR((-1)*(100-((S16*100)/R16))),"",((-1)*(100-((S16*100)/R16))))</f>
      </c>
      <c r="U16" s="78">
        <f>IF(ISERROR(IF(#REF!="Ascendente",(IF(AND(T16&gt;=(-5),T16&lt;=15),"Aceptable",(IF(AND(T16&gt;=(-10),T16&lt;(-5)),"Riesgo","Crítico")))),(IF(AND(T16&gt;=(-15),T16&lt;=5),"Aceptable",(IF(AND(T16&gt;5,T16&lt;=15),"Riesgo","Crítico")))))),"",(IF(#REF!="Ascendente",(IF(AND(T16&gt;=(-5),T16&lt;=15),"Aceptable",(IF(AND(T16&gt;=(-10),T16&lt;(-5)),"Riesgo","Crítico")))),(IF(AND(T16&gt;=(-15),T16&lt;=5),"Aceptable",(IF(AND(T16&gt;5,T16&lt;=15),"Riesgo","Crítico")))))))</f>
      </c>
      <c r="V16" s="81">
        <v>0.75</v>
      </c>
      <c r="W16" s="80"/>
      <c r="X16" s="78">
        <f>IF(ISERROR((-1)*(100-((W16*100)/V16))),"",((-1)*(100-((W16*100)/V16))))</f>
        <v>-100</v>
      </c>
      <c r="Y16" s="82">
        <f>IF(ISERROR(IF(#REF!="Ascendente",(IF(AND(#REF!&gt;=(-5),X16&lt;=15),"Aceptable",(IF(AND(X16&gt;=(-10),X16&lt;(-5)),"Riesgo","Crítico")))),(IF(AND(X16&gt;=(-15),X16&lt;=5),"Aceptable",(IF(AND(X16&gt;5,X16&lt;=15),"Riesgo","Crítico")))))),"",(IF(#REF!="Ascendente",(IF(AND(X16&gt;=(-5),X16&lt;=15),"Aceptable",(IF(AND(X16&gt;=(-10),X16&lt;(-5)),"Riesgo","Crítico")))),(IF(AND(X16&gt;=(-15),X16&lt;=5),"Aceptable",(IF(AND(X16&gt;5,X16&lt;=15),"Riesgo","Crítico")))))))</f>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25" ht="32.25" customHeight="1" thickBot="1">
      <c r="A19" s="294" t="s">
        <v>545</v>
      </c>
      <c r="B19" s="294" t="s">
        <v>553</v>
      </c>
      <c r="C19" s="294" t="s">
        <v>547</v>
      </c>
      <c r="D19" s="294" t="s">
        <v>548</v>
      </c>
      <c r="E19" s="294" t="s">
        <v>549</v>
      </c>
      <c r="F19" s="294" t="s">
        <v>550</v>
      </c>
      <c r="G19" s="73"/>
      <c r="H19" s="74"/>
      <c r="I19" s="74"/>
      <c r="J19" s="74"/>
      <c r="K19" s="74"/>
      <c r="L19" s="74"/>
      <c r="M19" s="74"/>
      <c r="N19" s="74"/>
      <c r="O19" s="74"/>
      <c r="P19" s="74"/>
      <c r="Q19" s="74"/>
      <c r="R19" s="74"/>
      <c r="S19" s="74"/>
      <c r="T19" s="74"/>
      <c r="U19" s="74"/>
      <c r="V19" s="74"/>
      <c r="W19" s="74"/>
      <c r="X19" s="74"/>
      <c r="Y19" s="74"/>
    </row>
    <row r="20" spans="1:25" s="6" customFormat="1" ht="204">
      <c r="A20" s="114" t="s">
        <v>282</v>
      </c>
      <c r="B20" s="114" t="s">
        <v>1037</v>
      </c>
      <c r="C20" s="33" t="s">
        <v>283</v>
      </c>
      <c r="D20" s="83" t="s">
        <v>16</v>
      </c>
      <c r="E20" s="26" t="s">
        <v>905</v>
      </c>
      <c r="F20" s="47">
        <v>0.5</v>
      </c>
      <c r="G20" s="84"/>
      <c r="H20" s="85">
        <f>IF(ISERROR((-1)*(100-((G20*100)/F20))),"",((-1)*(100-((G20*100)/F20))))</f>
        <v>-100</v>
      </c>
      <c r="I20" s="85">
        <f>IF(ISERROR(IF(#REF!="Ascendente",(IF(AND(H20&gt;=(-5),H20&lt;=15),"Aceptable",(IF(AND(H20&gt;=(-10),H20&lt;(-5)),"Riesgo","Crítico")))),(IF(AND(H20&gt;=(-15),H20&lt;=5),"Aceptable",(IF(AND(H20&gt;5,H20&lt;=15),"Riesgo","Crítico")))))),"",(IF(#REF!="Ascendente",(IF(AND(H20&gt;=(-5),H20&lt;=15),"Aceptable",(IF(AND(H20&gt;=(-10),H20&lt;(-5)),"Riesgo","Crítico")))),(IF(AND(H20&gt;=(-15),H20&lt;=5),"Aceptable",(IF(AND(H20&gt;5,H20&lt;=15),"Riesgo","Crítico")))))))</f>
      </c>
      <c r="J20" s="86" t="s">
        <v>411</v>
      </c>
      <c r="K20" s="26"/>
      <c r="L20" s="85">
        <f>IF(ISERROR((-1)*(100-((K20*100)/J20))),"",((-1)*(100-((K20*100)/J20))))</f>
      </c>
      <c r="M20" s="85">
        <f>IF(ISERROR(IF(#REF!="Ascendente",(IF(AND(L20&gt;=(-5),L20&lt;=15),"Aceptable",(IF(AND(L20&gt;=(-10),L20&lt;(-5)),"Riesgo","Crítico")))),(IF(AND(L20&gt;=(-15),L20&lt;=5),"Aceptable",(IF(AND(L20&gt;5,L20&lt;=15),"Riesgo","Crítico")))))),"",(IF(#REF!="Ascendente",(IF(AND(L20&gt;=(-5),L20&lt;=15),"Aceptable",(IF(AND(L20&gt;=(-10),L20&lt;(-5)),"Riesgo","Crítico")))),(IF(AND(L20&gt;=(-15),L20&lt;=5),"Aceptable",(IF(AND(L20&gt;5,L20&lt;=15),"Riesgo","Crítico")))))))</f>
      </c>
      <c r="N20" s="86" t="s">
        <v>411</v>
      </c>
      <c r="O20" s="26"/>
      <c r="P20" s="85">
        <f>IF(ISERROR((-1)*(100-((O20*100)/N20))),"",((-1)*(100-((O20*100)/N20))))</f>
      </c>
      <c r="Q20" s="85">
        <f>IF(ISERROR(IF(#REF!="Ascendente",(IF(AND(P20&gt;=(-5),P20&lt;=15),"Aceptable",(IF(AND(P20&gt;=(-10),P20&lt;(-5)),"Riesgo","Crítico")))),(IF(AND(P20&gt;=(-15),P20&lt;=5),"Aceptable",(IF(AND(P20&gt;5,P20&lt;=15),"Riesgo","Crítico")))))),"",(IF(#REF!="Ascendente",(IF(AND(P20&gt;=(-5),P20&lt;=15),"Aceptable",(IF(AND(P20&gt;=(-10),P20&lt;(-5)),"Riesgo","Crítico")))),(IF(AND(P20&gt;=(-15),P20&lt;=5),"Aceptable",(IF(AND(P20&gt;5,P20&lt;=15),"Riesgo","Crítico")))))))</f>
      </c>
      <c r="R20" s="86" t="s">
        <v>411</v>
      </c>
      <c r="S20" s="26"/>
      <c r="T20" s="85">
        <f>IF(ISERROR((-1)*(100-((S20*100)/R20))),"",((-1)*(100-((S20*100)/R20))))</f>
      </c>
      <c r="U20" s="85">
        <f>IF(ISERROR(IF(#REF!="Ascendente",(IF(AND(T20&gt;=(-5),T20&lt;=15),"Aceptable",(IF(AND(T20&gt;=(-10),T20&lt;(-5)),"Riesgo","Crítico")))),(IF(AND(T20&gt;=(-15),T20&lt;=5),"Aceptable",(IF(AND(T20&gt;5,T20&lt;=15),"Riesgo","Crítico")))))),"",(IF(#REF!="Ascendente",(IF(AND(T20&gt;=(-5),T20&lt;=15),"Aceptable",(IF(AND(T20&gt;=(-10),T20&lt;(-5)),"Riesgo","Crítico")))),(IF(AND(T20&gt;=(-15),T20&lt;=5),"Aceptable",(IF(AND(T20&gt;5,T20&lt;=15),"Riesgo","Crítico")))))))</f>
      </c>
      <c r="V20" s="47">
        <v>0.5</v>
      </c>
      <c r="W20" s="26"/>
      <c r="X20" s="85">
        <f>IF(ISERROR((-1)*(100-((W20*100)/V20))),"",((-1)*(100-((W20*100)/V20))))</f>
        <v>-100</v>
      </c>
      <c r="Y20" s="87">
        <f>IF(ISERROR(IF(#REF!="Ascendente",(IF(AND(#REF!&gt;=(-5),X20&lt;=15),"Aceptable",(IF(AND(X20&gt;=(-10),X20&lt;(-5)),"Riesgo","Crítico")))),(IF(AND(X20&gt;=(-15),X20&lt;=5),"Aceptable",(IF(AND(X20&gt;5,X20&lt;=15),"Riesgo","Crítico")))))),"",(IF(#REF!="Ascendente",(IF(AND(X20&gt;=(-5),X20&lt;=15),"Aceptable",(IF(AND(X20&gt;=(-10),X20&lt;(-5)),"Riesgo","Crítico")))),(IF(AND(X20&gt;=(-15),X20&lt;=5),"Aceptable",(IF(AND(X20&gt;5,X20&lt;=15),"Riesgo","Crítico")))))))</f>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25" ht="32.25" customHeight="1" thickBot="1">
      <c r="A23" s="294" t="s">
        <v>545</v>
      </c>
      <c r="B23" s="294" t="s">
        <v>553</v>
      </c>
      <c r="C23" s="294" t="s">
        <v>547</v>
      </c>
      <c r="D23" s="294" t="s">
        <v>548</v>
      </c>
      <c r="E23" s="294" t="s">
        <v>549</v>
      </c>
      <c r="F23" s="294" t="s">
        <v>550</v>
      </c>
      <c r="G23" s="73"/>
      <c r="H23" s="74"/>
      <c r="I23" s="74"/>
      <c r="J23" s="74"/>
      <c r="K23" s="74"/>
      <c r="L23" s="74"/>
      <c r="M23" s="74"/>
      <c r="N23" s="74"/>
      <c r="O23" s="74"/>
      <c r="P23" s="74"/>
      <c r="Q23" s="74"/>
      <c r="R23" s="74"/>
      <c r="S23" s="74"/>
      <c r="T23" s="74"/>
      <c r="U23" s="74"/>
      <c r="V23" s="74"/>
      <c r="W23" s="74"/>
      <c r="X23" s="74"/>
      <c r="Y23" s="74"/>
    </row>
    <row r="24" spans="1:25" s="6" customFormat="1" ht="128.25" thickBot="1">
      <c r="A24" s="13" t="s">
        <v>412</v>
      </c>
      <c r="B24" s="13" t="s">
        <v>1038</v>
      </c>
      <c r="C24" s="44" t="s">
        <v>284</v>
      </c>
      <c r="D24" s="273" t="s">
        <v>16</v>
      </c>
      <c r="E24" s="274" t="s">
        <v>951</v>
      </c>
      <c r="F24" s="275">
        <v>1</v>
      </c>
      <c r="G24" s="84"/>
      <c r="H24" s="85">
        <f>IF(ISERROR((-1)*(100-((G24*100)/F24))),"",((-1)*(100-((G24*100)/F24))))</f>
        <v>-100</v>
      </c>
      <c r="I24" s="85">
        <f>IF(ISERROR(IF(#REF!="Ascendente",(IF(AND(H24&gt;=(-5),H24&lt;=15),"Aceptable",(IF(AND(H24&gt;=(-10),H24&lt;(-5)),"Riesgo","Crítico")))),(IF(AND(H24&gt;=(-15),H24&lt;=5),"Aceptable",(IF(AND(H24&gt;5,H24&lt;=15),"Riesgo","Crítico")))))),"",(IF(#REF!="Ascendente",(IF(AND(H24&gt;=(-5),H24&lt;=15),"Aceptable",(IF(AND(H24&gt;=(-10),H24&lt;(-5)),"Riesgo","Crítico")))),(IF(AND(H24&gt;=(-15),H24&lt;=5),"Aceptable",(IF(AND(H24&gt;5,H24&lt;=15),"Riesgo","Crítico")))))))</f>
      </c>
      <c r="J24" s="86" t="s">
        <v>413</v>
      </c>
      <c r="K24" s="26"/>
      <c r="L24" s="85">
        <f>IF(ISERROR((-1)*(100-((K24*100)/J24))),"",((-1)*(100-((K24*100)/J24))))</f>
      </c>
      <c r="M24" s="85">
        <f>IF(ISERROR(IF(#REF!="Ascendente",(IF(AND(L24&gt;=(-5),L24&lt;=15),"Aceptable",(IF(AND(L24&gt;=(-10),L24&lt;(-5)),"Riesgo","Crítico")))),(IF(AND(L24&gt;=(-15),L24&lt;=5),"Aceptable",(IF(AND(L24&gt;5,L24&lt;=15),"Riesgo","Crítico")))))),"",(IF(#REF!="Ascendente",(IF(AND(L24&gt;=(-5),L24&lt;=15),"Aceptable",(IF(AND(L24&gt;=(-10),L24&lt;(-5)),"Riesgo","Crítico")))),(IF(AND(L24&gt;=(-15),L24&lt;=5),"Aceptable",(IF(AND(L24&gt;5,L24&lt;=15),"Riesgo","Crítico")))))))</f>
      </c>
      <c r="N24" s="47">
        <v>0.58</v>
      </c>
      <c r="O24" s="26"/>
      <c r="P24" s="85">
        <f>IF(ISERROR((-1)*(100-((O24*100)/N24))),"",((-1)*(100-((O24*100)/N24))))</f>
        <v>-100</v>
      </c>
      <c r="Q24" s="85">
        <f>IF(ISERROR(IF(#REF!="Ascendente",(IF(AND(P24&gt;=(-5),P24&lt;=15),"Aceptable",(IF(AND(P24&gt;=(-10),P24&lt;(-5)),"Riesgo","Crítico")))),(IF(AND(P24&gt;=(-15),P24&lt;=5),"Aceptable",(IF(AND(P24&gt;5,P24&lt;=15),"Riesgo","Crítico")))))),"",(IF(#REF!="Ascendente",(IF(AND(P24&gt;=(-5),P24&lt;=15),"Aceptable",(IF(AND(P24&gt;=(-10),P24&lt;(-5)),"Riesgo","Crítico")))),(IF(AND(P24&gt;=(-15),P24&lt;=5),"Aceptable",(IF(AND(P24&gt;5,P24&lt;=15),"Riesgo","Crítico")))))))</f>
      </c>
      <c r="R24" s="86" t="s">
        <v>413</v>
      </c>
      <c r="S24" s="26"/>
      <c r="T24" s="85">
        <f>IF(ISERROR((-1)*(100-((S24*100)/R24))),"",((-1)*(100-((S24*100)/R24))))</f>
      </c>
      <c r="U24" s="85">
        <f>IF(ISERROR(IF(#REF!="Ascendente",(IF(AND(T24&gt;=(-5),T24&lt;=15),"Aceptable",(IF(AND(T24&gt;=(-10),T24&lt;(-5)),"Riesgo","Crítico")))),(IF(AND(T24&gt;=(-15),T24&lt;=5),"Aceptable",(IF(AND(T24&gt;5,T24&lt;=15),"Riesgo","Crítico")))))),"",(IF(#REF!="Ascendente",(IF(AND(T24&gt;=(-5),T24&lt;=15),"Aceptable",(IF(AND(T24&gt;=(-10),T24&lt;(-5)),"Riesgo","Crítico")))),(IF(AND(T24&gt;=(-15),T24&lt;=5),"Aceptable",(IF(AND(T24&gt;5,T24&lt;=15),"Riesgo","Crítico")))))))</f>
      </c>
      <c r="V24" s="47">
        <v>1</v>
      </c>
      <c r="W24" s="26"/>
      <c r="X24" s="85">
        <f>IF(ISERROR((-1)*(100-((W24*100)/V24))),"",((-1)*(100-((W24*100)/V24))))</f>
        <v>-100</v>
      </c>
      <c r="Y24" s="87">
        <f>IF(ISERROR(IF(#REF!="Ascendente",(IF(AND(#REF!&gt;=(-5),X24&lt;=15),"Aceptable",(IF(AND(X24&gt;=(-10),X24&lt;(-5)),"Riesgo","Crítico")))),(IF(AND(X24&gt;=(-15),X24&lt;=5),"Aceptable",(IF(AND(X24&gt;5,X24&lt;=15),"Riesgo","Crítico")))))),"",(IF(#REF!="Ascendente",(IF(AND(X24&gt;=(-5),X24&lt;=15),"Aceptable",(IF(AND(X24&gt;=(-10),X24&lt;(-5)),"Riesgo","Crítico")))),(IF(AND(X24&gt;=(-15),X24&lt;=5),"Aceptable",(IF(AND(X24&gt;5,X24&lt;=15),"Riesgo","Crítico")))))))</f>
      </c>
    </row>
    <row r="25" spans="1:25" s="6" customFormat="1" ht="268.5" thickBot="1">
      <c r="A25" s="38" t="s">
        <v>285</v>
      </c>
      <c r="B25" s="64" t="s">
        <v>1039</v>
      </c>
      <c r="C25" s="33" t="s">
        <v>286</v>
      </c>
      <c r="D25" s="21" t="s">
        <v>16</v>
      </c>
      <c r="E25" s="26" t="s">
        <v>951</v>
      </c>
      <c r="F25" s="34">
        <v>0.5</v>
      </c>
      <c r="G25" s="90"/>
      <c r="H25" s="85">
        <f>IF(ISERROR((-1)*(100-((G25*100)/F25))),"",((-1)*(100-((G25*100)/F25))))</f>
        <v>-100</v>
      </c>
      <c r="I25" s="91">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86" t="s">
        <v>413</v>
      </c>
      <c r="K25" s="26"/>
      <c r="L25" s="85">
        <f>IF(ISERROR((-1)*(100-((K25*100)/J25))),"",((-1)*(100-((K25*100)/J25))))</f>
      </c>
      <c r="M25" s="91">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47">
        <v>0.25</v>
      </c>
      <c r="O25" s="26"/>
      <c r="P25" s="85">
        <f>IF(ISERROR((-1)*(100-((O25*100)/N25))),"",((-1)*(100-((O25*100)/N25))))</f>
        <v>-100</v>
      </c>
      <c r="Q25" s="91">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86" t="s">
        <v>413</v>
      </c>
      <c r="S25" s="26"/>
      <c r="T25" s="85">
        <f>IF(ISERROR((-1)*(100-((S25*100)/R25))),"",((-1)*(100-((S25*100)/R25))))</f>
      </c>
      <c r="U25" s="91">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47">
        <v>0.5</v>
      </c>
      <c r="W25" s="26"/>
      <c r="X25" s="85">
        <f>IF(ISERROR((-1)*(100-((W25*100)/V25))),"",((-1)*(100-((W25*100)/V25))))</f>
        <v>-100</v>
      </c>
      <c r="Y25" s="92">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row>
    <row r="26" spans="1:247" s="6" customFormat="1" ht="127.5">
      <c r="A26" s="38" t="s">
        <v>287</v>
      </c>
      <c r="B26" s="64" t="s">
        <v>1040</v>
      </c>
      <c r="C26" s="33" t="s">
        <v>288</v>
      </c>
      <c r="D26" s="21" t="s">
        <v>16</v>
      </c>
      <c r="E26" s="26" t="s">
        <v>951</v>
      </c>
      <c r="F26" s="34">
        <v>1</v>
      </c>
      <c r="G26" s="90"/>
      <c r="H26" s="85">
        <f>IF(ISERROR((-1)*(100-((G26*100)/F26))),"",((-1)*(100-((G26*100)/F26))))</f>
        <v>-100</v>
      </c>
      <c r="I26" s="91">
        <f>IF(ISERROR(IF(#REF!="Ascendente",(IF(AND(H26&gt;=(-5),H26&lt;=15),"Aceptable",(IF(AND(H26&gt;=(-10),H26&lt;(-5)),"Riesgo","Crítico")))),(IF(AND(H26&gt;=(-15),H26&lt;=5),"Aceptable",(IF(AND(H26&gt;5,H26&lt;=15),"Riesgo","Crítico")))))),"",(IF(#REF!="Ascendente",(IF(AND(H26&gt;=(-5),H26&lt;=15),"Aceptable",(IF(AND(H26&gt;=(-10),H26&lt;(-5)),"Riesgo","Crítico")))),(IF(AND(H26&gt;=(-15),H26&lt;=5),"Aceptable",(IF(AND(H26&gt;5,H26&lt;=15),"Riesgo","Crítico")))))))</f>
      </c>
      <c r="J26" s="86" t="s">
        <v>413</v>
      </c>
      <c r="K26" s="26"/>
      <c r="L26" s="85">
        <f>IF(ISERROR((-1)*(100-((K26*100)/J26))),"",((-1)*(100-((K26*100)/J26))))</f>
      </c>
      <c r="M26" s="91">
        <f>IF(ISERROR(IF(#REF!="Ascendente",(IF(AND(L26&gt;=(-5),L26&lt;=15),"Aceptable",(IF(AND(L26&gt;=(-10),L26&lt;(-5)),"Riesgo","Crítico")))),(IF(AND(L26&gt;=(-15),L26&lt;=5),"Aceptable",(IF(AND(L26&gt;5,L26&lt;=15),"Riesgo","Crítico")))))),"",(IF(#REF!="Ascendente",(IF(AND(L26&gt;=(-5),L26&lt;=15),"Aceptable",(IF(AND(L26&gt;=(-10),L26&lt;(-5)),"Riesgo","Crítico")))),(IF(AND(L26&gt;=(-15),L26&lt;=5),"Aceptable",(IF(AND(L26&gt;5,L26&lt;=15),"Riesgo","Crítico")))))))</f>
      </c>
      <c r="N26" s="47">
        <v>0.33</v>
      </c>
      <c r="O26" s="26"/>
      <c r="P26" s="85">
        <f>IF(ISERROR((-1)*(100-((O26*100)/N26))),"",((-1)*(100-((O26*100)/N26))))</f>
        <v>-100</v>
      </c>
      <c r="Q26" s="91">
        <f>IF(ISERROR(IF(#REF!="Ascendente",(IF(AND(P26&gt;=(-5),P26&lt;=15),"Aceptable",(IF(AND(P26&gt;=(-10),P26&lt;(-5)),"Riesgo","Crítico")))),(IF(AND(P26&gt;=(-15),P26&lt;=5),"Aceptable",(IF(AND(P26&gt;5,P26&lt;=15),"Riesgo","Crítico")))))),"",(IF(#REF!="Ascendente",(IF(AND(P26&gt;=(-5),P26&lt;=15),"Aceptable",(IF(AND(P26&gt;=(-10),P26&lt;(-5)),"Riesgo","Crítico")))),(IF(AND(P26&gt;=(-15),P26&lt;=5),"Aceptable",(IF(AND(P26&gt;5,P26&lt;=15),"Riesgo","Crítico")))))))</f>
      </c>
      <c r="R26" s="86" t="s">
        <v>413</v>
      </c>
      <c r="S26" s="26"/>
      <c r="T26" s="85">
        <f>IF(ISERROR((-1)*(100-((S26*100)/R26))),"",((-1)*(100-((S26*100)/R26))))</f>
      </c>
      <c r="U26" s="91">
        <f>IF(ISERROR(IF(#REF!="Ascendente",(IF(AND(T26&gt;=(-5),T26&lt;=15),"Aceptable",(IF(AND(T26&gt;=(-10),T26&lt;(-5)),"Riesgo","Crítico")))),(IF(AND(T26&gt;=(-15),T26&lt;=5),"Aceptable",(IF(AND(T26&gt;5,T26&lt;=15),"Riesgo","Crítico")))))),"",(IF(#REF!="Ascendente",(IF(AND(T26&gt;=(-5),T26&lt;=15),"Aceptable",(IF(AND(T26&gt;=(-10),T26&lt;(-5)),"Riesgo","Crítico")))),(IF(AND(T26&gt;=(-15),T26&lt;=5),"Aceptable",(IF(AND(T26&gt;5,T26&lt;=15),"Riesgo","Crítico")))))))</f>
      </c>
      <c r="V26" s="47">
        <v>1</v>
      </c>
      <c r="W26" s="26"/>
      <c r="X26" s="85">
        <f>IF(ISERROR((-1)*(100-((W26*100)/V26))),"",((-1)*(100-((W26*100)/V26))))</f>
        <v>-100</v>
      </c>
      <c r="Y26" s="92">
        <f>IF(ISERROR(IF(#REF!="Ascendente",(IF(AND(#REF!&gt;=(-5),X26&lt;=15),"Aceptable",(IF(AND(X26&gt;=(-10),X26&lt;(-5)),"Riesgo","Crítico")))),(IF(AND(X26&gt;=(-15),X26&lt;=5),"Aceptable",(IF(AND(X26&gt;5,X26&lt;=15),"Riesgo","Crítico")))))),"",(IF(#REF!="Ascendente",(IF(AND(X26&gt;=(-5),X26&lt;=15),"Aceptable",(IF(AND(X26&gt;=(-10),X26&lt;(-5)),"Riesgo","Crítico")))),(IF(AND(X26&gt;=(-15),X26&lt;=5),"Aceptable",(IF(AND(X26&gt;5,X26&lt;=15),"Riesgo","Crítico")))))))</f>
      </c>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25" ht="32.25" customHeight="1" thickBot="1">
      <c r="A29" s="294" t="s">
        <v>545</v>
      </c>
      <c r="B29" s="294" t="s">
        <v>553</v>
      </c>
      <c r="C29" s="294" t="s">
        <v>547</v>
      </c>
      <c r="D29" s="294" t="s">
        <v>548</v>
      </c>
      <c r="E29" s="294" t="s">
        <v>549</v>
      </c>
      <c r="F29" s="294" t="s">
        <v>550</v>
      </c>
      <c r="G29" s="73"/>
      <c r="H29" s="74"/>
      <c r="I29" s="74"/>
      <c r="J29" s="74"/>
      <c r="K29" s="74"/>
      <c r="L29" s="74"/>
      <c r="M29" s="74"/>
      <c r="N29" s="74"/>
      <c r="O29" s="74"/>
      <c r="P29" s="74"/>
      <c r="Q29" s="74"/>
      <c r="R29" s="74"/>
      <c r="S29" s="74"/>
      <c r="T29" s="74"/>
      <c r="U29" s="74"/>
      <c r="V29" s="74"/>
      <c r="W29" s="74"/>
      <c r="X29" s="74"/>
      <c r="Y29" s="74"/>
    </row>
    <row r="30" spans="1:247" s="6" customFormat="1" ht="153.75" thickBot="1">
      <c r="A30" s="38" t="s">
        <v>289</v>
      </c>
      <c r="B30" s="64" t="s">
        <v>1041</v>
      </c>
      <c r="C30" s="33" t="s">
        <v>290</v>
      </c>
      <c r="D30" s="89" t="s">
        <v>16</v>
      </c>
      <c r="E30" s="26" t="s">
        <v>923</v>
      </c>
      <c r="F30" s="34">
        <v>1</v>
      </c>
      <c r="G30" s="93"/>
      <c r="H30" s="94">
        <f>IF(ISERROR((-1)*(100-((G30*100)/F30))),"",((-1)*(100-((G30*100)/F30))))</f>
        <v>-100</v>
      </c>
      <c r="I30" s="95">
        <f>IF(ISERROR(IF(#REF!="Ascendente",(IF(AND(H30&gt;=(-5),H30&lt;=15),"Aceptable",(IF(AND(H30&gt;=(-10),H30&lt;(-5)),"Riesgo","Crítico")))),(IF(AND(H30&gt;=(-15),H30&lt;=5),"Aceptable",(IF(AND(H30&gt;5,H30&lt;=15),"Riesgo","Crítico")))))),"",(IF(#REF!="Ascendente",(IF(AND(H30&gt;=(-5),H30&lt;=15),"Aceptable",(IF(AND(H30&gt;=(-10),H30&lt;(-5)),"Riesgo","Crítico")))),(IF(AND(H30&gt;=(-15),H30&lt;=5),"Aceptable",(IF(AND(H30&gt;5,H30&lt;=15),"Riesgo","Crítico")))))))</f>
      </c>
      <c r="J30" s="53">
        <v>1</v>
      </c>
      <c r="K30" s="52"/>
      <c r="L30" s="94">
        <f>IF(ISERROR((-1)*(100-((K30*100)/J30))),"",((-1)*(100-((K30*100)/J30))))</f>
        <v>-100</v>
      </c>
      <c r="M30" s="95">
        <f>IF(ISERROR(IF(#REF!="Ascendente",(IF(AND(L30&gt;=(-5),L30&lt;=15),"Aceptable",(IF(AND(L30&gt;=(-10),L30&lt;(-5)),"Riesgo","Crítico")))),(IF(AND(L30&gt;=(-15),L30&lt;=5),"Aceptable",(IF(AND(L30&gt;5,L30&lt;=15),"Riesgo","Crítico")))))),"",(IF(#REF!="Ascendente",(IF(AND(L30&gt;=(-5),L30&lt;=15),"Aceptable",(IF(AND(L30&gt;=(-10),L30&lt;(-5)),"Riesgo","Crítico")))),(IF(AND(L30&gt;=(-15),L30&lt;=5),"Aceptable",(IF(AND(L30&gt;5,L30&lt;=15),"Riesgo","Crítico")))))))</f>
      </c>
      <c r="N30" s="53">
        <v>1</v>
      </c>
      <c r="O30" s="52"/>
      <c r="P30" s="94">
        <f>IF(ISERROR((-1)*(100-((O30*100)/N30))),"",((-1)*(100-((O30*100)/N30))))</f>
        <v>-100</v>
      </c>
      <c r="Q30" s="95">
        <f>IF(ISERROR(IF(#REF!="Ascendente",(IF(AND(P30&gt;=(-5),P30&lt;=15),"Aceptable",(IF(AND(P30&gt;=(-10),P30&lt;(-5)),"Riesgo","Crítico")))),(IF(AND(P30&gt;=(-15),P30&lt;=5),"Aceptable",(IF(AND(P30&gt;5,P30&lt;=15),"Riesgo","Crítico")))))),"",(IF(#REF!="Ascendente",(IF(AND(P30&gt;=(-5),P30&lt;=15),"Aceptable",(IF(AND(P30&gt;=(-10),P30&lt;(-5)),"Riesgo","Crítico")))),(IF(AND(P30&gt;=(-15),P30&lt;=5),"Aceptable",(IF(AND(P30&gt;5,P30&lt;=15),"Riesgo","Crítico")))))))</f>
      </c>
      <c r="R30" s="53">
        <v>1</v>
      </c>
      <c r="S30" s="52"/>
      <c r="T30" s="94">
        <f>IF(ISERROR((-1)*(100-((S30*100)/R30))),"",((-1)*(100-((S30*100)/R30))))</f>
        <v>-100</v>
      </c>
      <c r="U30" s="95">
        <f>IF(ISERROR(IF(#REF!="Ascendente",(IF(AND(T30&gt;=(-5),T30&lt;=15),"Aceptable",(IF(AND(T30&gt;=(-10),T30&lt;(-5)),"Riesgo","Crítico")))),(IF(AND(T30&gt;=(-15),T30&lt;=5),"Aceptable",(IF(AND(T30&gt;5,T30&lt;=15),"Riesgo","Crítico")))))),"",(IF(#REF!="Ascendente",(IF(AND(T30&gt;=(-5),T30&lt;=15),"Aceptable",(IF(AND(T30&gt;=(-10),T30&lt;(-5)),"Riesgo","Crítico")))),(IF(AND(T30&gt;=(-15),T30&lt;=5),"Aceptable",(IF(AND(T30&gt;5,T30&lt;=15),"Riesgo","Crítico")))))))</f>
      </c>
      <c r="V30" s="53">
        <v>1</v>
      </c>
      <c r="W30" s="52"/>
      <c r="X30" s="94">
        <f>IF(ISERROR((-1)*(100-((W30*100)/V30))),"",((-1)*(100-((W30*100)/V30))))</f>
        <v>-100</v>
      </c>
      <c r="Y30" s="96">
        <f>IF(ISERROR(IF(#REF!="Ascendente",(IF(AND(#REF!&gt;=(-5),X30&lt;=15),"Aceptable",(IF(AND(X30&gt;=(-10),X30&lt;(-5)),"Riesgo","Crítico")))),(IF(AND(X30&gt;=(-15),X30&lt;=5),"Aceptable",(IF(AND(X30&gt;5,X30&lt;=15),"Riesgo","Crítico")))))),"",(IF(#REF!="Ascendente",(IF(AND(X30&gt;=(-5),X30&lt;=15),"Aceptable",(IF(AND(X30&gt;=(-10),X30&lt;(-5)),"Riesgo","Crítico")))),(IF(AND(X30&gt;=(-15),X30&lt;=5),"Aceptable",(IF(AND(X30&gt;5,X30&lt;=15),"Riesgo","Crítico")))))))</f>
      </c>
      <c r="Z30" s="70"/>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row>
    <row r="31" spans="1:247" s="49" customFormat="1" ht="166.5" thickBot="1">
      <c r="A31" s="38" t="s">
        <v>291</v>
      </c>
      <c r="B31" s="64" t="s">
        <v>1042</v>
      </c>
      <c r="C31" s="33" t="s">
        <v>292</v>
      </c>
      <c r="D31" s="26" t="s">
        <v>16</v>
      </c>
      <c r="E31" s="26" t="s">
        <v>923</v>
      </c>
      <c r="F31" s="34">
        <v>1</v>
      </c>
      <c r="G31" s="90"/>
      <c r="H31" s="85">
        <f>IF(ISERROR((-1)*(100-((G31*100)/F31))),"",((-1)*(100-((G31*100)/F31))))</f>
        <v>-100</v>
      </c>
      <c r="I31" s="97">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47">
        <v>0.5</v>
      </c>
      <c r="K31" s="26"/>
      <c r="L31" s="94">
        <f aca="true" t="shared" si="0" ref="L31:L36">IF(ISERROR((-1)*(100-((K31*100)/J31))),"",((-1)*(100-((K31*100)/J31))))</f>
        <v>-100</v>
      </c>
      <c r="M31" s="95">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47">
        <v>0.5</v>
      </c>
      <c r="O31" s="26"/>
      <c r="P31" s="85">
        <f>IF(ISERROR((-1)*(100-((O31*100)/N31))),"",((-1)*(100-((O31*100)/N31))))</f>
        <v>-100</v>
      </c>
      <c r="Q31" s="97">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47">
        <v>1</v>
      </c>
      <c r="S31" s="26"/>
      <c r="T31" s="85">
        <f>IF(ISERROR((-1)*(100-((S31*100)/R31))),"",((-1)*(100-((S31*100)/R31))))</f>
        <v>-100</v>
      </c>
      <c r="U31" s="97">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47">
        <v>1</v>
      </c>
      <c r="W31" s="26"/>
      <c r="X31" s="85">
        <f>IF(ISERROR((-1)*(100-((W31*100)/V31))),"",((-1)*(100-((W31*100)/V31))))</f>
        <v>-100</v>
      </c>
      <c r="Y31" s="98">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c r="Z31" s="70"/>
      <c r="AA31" s="70"/>
      <c r="AB31" s="70"/>
      <c r="AC31" s="70"/>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row>
    <row r="32" spans="1:247" s="49" customFormat="1" ht="255.75" thickBot="1">
      <c r="A32" s="38" t="s">
        <v>293</v>
      </c>
      <c r="B32" s="64" t="s">
        <v>1043</v>
      </c>
      <c r="C32" s="33" t="s">
        <v>294</v>
      </c>
      <c r="D32" s="26" t="s">
        <v>16</v>
      </c>
      <c r="E32" s="26" t="s">
        <v>923</v>
      </c>
      <c r="F32" s="34">
        <v>1</v>
      </c>
      <c r="G32" s="90"/>
      <c r="H32" s="85">
        <f>IF(ISERROR((-1)*(100-((G32*100)/F32))),"",((-1)*(100-((G32*100)/F32))))</f>
        <v>-100</v>
      </c>
      <c r="I32" s="97">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47">
        <v>1</v>
      </c>
      <c r="K32" s="26"/>
      <c r="L32" s="94">
        <f t="shared" si="0"/>
        <v>-100</v>
      </c>
      <c r="M32" s="95">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47">
        <v>1</v>
      </c>
      <c r="O32" s="26"/>
      <c r="P32" s="85">
        <f>IF(ISERROR((-1)*(100-((O32*100)/N32))),"",((-1)*(100-((O32*100)/N32))))</f>
        <v>-100</v>
      </c>
      <c r="Q32" s="97">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47">
        <v>1</v>
      </c>
      <c r="S32" s="26"/>
      <c r="T32" s="85">
        <f>IF(ISERROR((-1)*(100-((S32*100)/R32))),"",((-1)*(100-((S32*100)/R32))))</f>
        <v>-100</v>
      </c>
      <c r="U32" s="97">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47">
        <v>1</v>
      </c>
      <c r="W32" s="26"/>
      <c r="X32" s="85">
        <f>IF(ISERROR((-1)*(100-((W32*100)/V32))),"",((-1)*(100-((W32*100)/V32))))</f>
        <v>-100</v>
      </c>
      <c r="Y32" s="98">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c r="Z32" s="70"/>
      <c r="AA32" s="70"/>
      <c r="AB32" s="70"/>
      <c r="AC32" s="70"/>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row>
    <row r="33" spans="1:247" s="103" customFormat="1" ht="115.5" thickBot="1">
      <c r="A33" s="38" t="s">
        <v>295</v>
      </c>
      <c r="B33" s="64" t="s">
        <v>1044</v>
      </c>
      <c r="C33" s="33" t="s">
        <v>296</v>
      </c>
      <c r="D33" s="66" t="s">
        <v>16</v>
      </c>
      <c r="E33" s="80" t="s">
        <v>923</v>
      </c>
      <c r="F33" s="34">
        <v>1</v>
      </c>
      <c r="G33" s="90"/>
      <c r="H33" s="99">
        <f>IF(ISERROR((-1)*(100-((G33*100)/F33))),"",((-1)*(100-((G33*100)/F33))))</f>
        <v>-100</v>
      </c>
      <c r="I33" s="100">
        <f>IF(ISERROR(IF(#REF!="Ascendente",(IF(AND(H33&gt;=(-5),H33&lt;=15),"Aceptable",(IF(AND(H33&gt;=(-10),H33&lt;(-5)),"Riesgo","Crítico")))),(IF(AND(H33&gt;=(-15),H33&lt;=5),"Aceptable",(IF(AND(H33&gt;5,H33&lt;=15),"Riesgo","Crítico")))))),"",(IF(#REF!="Ascendente",(IF(AND(H33&gt;=(-5),H33&lt;=15),"Aceptable",(IF(AND(H33&gt;=(-10),H33&lt;(-5)),"Riesgo","Crítico")))),(IF(AND(H33&gt;=(-15),H33&lt;=5),"Aceptable",(IF(AND(H33&gt;5,H33&lt;=15),"Riesgo","Crítico")))))))</f>
      </c>
      <c r="J33" s="47">
        <v>0</v>
      </c>
      <c r="K33" s="26"/>
      <c r="L33" s="94">
        <f>IF(ISERROR((-1)*(100-((K33*100)/J33))),"",((-1)*(100-((K33*100)/J33))))</f>
      </c>
      <c r="M33" s="95">
        <f>IF(ISERROR(IF(#REF!="Ascendente",(IF(AND(L33&gt;=(-5),L33&lt;=15),"Aceptable",(IF(AND(L33&gt;=(-10),L33&lt;(-5)),"Riesgo","Crítico")))),(IF(AND(L33&gt;=(-15),L33&lt;=5),"Aceptable",(IF(AND(L33&gt;5,L33&lt;=15),"Riesgo","Crítico")))))),"",(IF(#REF!="Ascendente",(IF(AND(L33&gt;=(-5),L33&lt;=15),"Aceptable",(IF(AND(L33&gt;=(-10),L33&lt;(-5)),"Riesgo","Crítico")))),(IF(AND(L33&gt;=(-15),L33&lt;=5),"Aceptable",(IF(AND(L33&gt;5,L33&lt;=15),"Riesgo","Crítico")))))))</f>
      </c>
      <c r="N33" s="47">
        <v>0.5</v>
      </c>
      <c r="O33" s="26"/>
      <c r="P33" s="99">
        <f>IF(ISERROR((-1)*(100-((O33*100)/N33))),"",((-1)*(100-((O33*100)/N33))))</f>
        <v>-100</v>
      </c>
      <c r="Q33" s="100">
        <f>IF(ISERROR(IF(#REF!="Ascendente",(IF(AND(P33&gt;=(-5),P33&lt;=15),"Aceptable",(IF(AND(P33&gt;=(-10),P33&lt;(-5)),"Riesgo","Crítico")))),(IF(AND(P33&gt;=(-15),P33&lt;=5),"Aceptable",(IF(AND(P33&gt;5,P33&lt;=15),"Riesgo","Crítico")))))),"",(IF(#REF!="Ascendente",(IF(AND(P33&gt;=(-5),P33&lt;=15),"Aceptable",(IF(AND(P33&gt;=(-10),P33&lt;(-5)),"Riesgo","Crítico")))),(IF(AND(P33&gt;=(-15),P33&lt;=5),"Aceptable",(IF(AND(P33&gt;5,P33&lt;=15),"Riesgo","Crítico")))))))</f>
      </c>
      <c r="R33" s="47">
        <v>1</v>
      </c>
      <c r="S33" s="26"/>
      <c r="T33" s="99">
        <f>IF(ISERROR((-1)*(100-((S33*100)/R33))),"",((-1)*(100-((S33*100)/R33))))</f>
        <v>-100</v>
      </c>
      <c r="U33" s="100">
        <f>IF(ISERROR(IF(#REF!="Ascendente",(IF(AND(T33&gt;=(-5),T33&lt;=15),"Aceptable",(IF(AND(T33&gt;=(-10),T33&lt;(-5)),"Riesgo","Crítico")))),(IF(AND(T33&gt;=(-15),T33&lt;=5),"Aceptable",(IF(AND(T33&gt;5,T33&lt;=15),"Riesgo","Crítico")))))),"",(IF(#REF!="Ascendente",(IF(AND(T33&gt;=(-5),T33&lt;=15),"Aceptable",(IF(AND(T33&gt;=(-10),T33&lt;(-5)),"Riesgo","Crítico")))),(IF(AND(T33&gt;=(-15),T33&lt;=5),"Aceptable",(IF(AND(T33&gt;5,T33&lt;=15),"Riesgo","Crítico")))))))</f>
      </c>
      <c r="V33" s="47">
        <v>1</v>
      </c>
      <c r="W33" s="26"/>
      <c r="X33" s="99">
        <f>IF(ISERROR((-1)*(100-((W33*100)/V33))),"",((-1)*(100-((W33*100)/V33))))</f>
        <v>-100</v>
      </c>
      <c r="Y33" s="101">
        <f>IF(ISERROR(IF(#REF!="Ascendente",(IF(AND(#REF!&gt;=(-5),X33&lt;=15),"Aceptable",(IF(AND(X33&gt;=(-10),X33&lt;(-5)),"Riesgo","Crítico")))),(IF(AND(X33&gt;=(-15),X33&lt;=5),"Aceptable",(IF(AND(X33&gt;5,X33&lt;=15),"Riesgo","Crítico")))))),"",(IF(#REF!="Ascendente",(IF(AND(X33&gt;=(-5),X33&lt;=15),"Aceptable",(IF(AND(X33&gt;=(-10),X33&lt;(-5)),"Riesgo","Crítico")))),(IF(AND(X33&gt;=(-15),X33&lt;=5),"Aceptable",(IF(AND(X33&gt;5,X33&lt;=15),"Riesgo","Crítico")))))))</f>
      </c>
      <c r="Z33" s="102"/>
      <c r="AA33" s="102"/>
      <c r="AB33" s="102"/>
      <c r="AC33" s="102"/>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row>
    <row r="34" spans="1:247" s="103" customFormat="1" ht="153.75" thickBot="1">
      <c r="A34" s="38" t="s">
        <v>414</v>
      </c>
      <c r="B34" s="64" t="s">
        <v>1045</v>
      </c>
      <c r="C34" s="33" t="s">
        <v>297</v>
      </c>
      <c r="D34" s="21" t="s">
        <v>16</v>
      </c>
      <c r="E34" s="32" t="s">
        <v>923</v>
      </c>
      <c r="F34" s="34">
        <v>1</v>
      </c>
      <c r="G34" s="104"/>
      <c r="H34" s="78">
        <f>IF(ISERROR((-1)*(100-((G34*100)/F34))),"",((-1)*(100-((G34*100)/F34))))</f>
        <v>-100</v>
      </c>
      <c r="I34" s="105">
        <f>IF(ISERROR(IF(#REF!="Ascendente",(IF(AND(H34&gt;=(-5),H34&lt;=15),"Aceptable",(IF(AND(H34&gt;=(-10),H34&lt;(-5)),"Riesgo","Crítico")))),(IF(AND(H34&gt;=(-15),H34&lt;=5),"Aceptable",(IF(AND(H34&gt;5,H34&lt;=15),"Riesgo","Crítico")))))),"",(IF(#REF!="Ascendente",(IF(AND(H34&gt;=(-5),H34&lt;=15),"Aceptable",(IF(AND(H34&gt;=(-10),H34&lt;(-5)),"Riesgo","Crítico")))),(IF(AND(H34&gt;=(-15),H34&lt;=5),"Aceptable",(IF(AND(H34&gt;5,H34&lt;=15),"Riesgo","Crítico")))))))</f>
      </c>
      <c r="J34" s="81">
        <v>0</v>
      </c>
      <c r="K34" s="80"/>
      <c r="L34" s="94">
        <f>IF(ISERROR((-1)*(100-((K34*100)/J34))),"",((-1)*(100-((K34*100)/J34))))</f>
      </c>
      <c r="M34" s="95">
        <f>IF(ISERROR(IF(#REF!="Ascendente",(IF(AND(L34&gt;=(-5),L34&lt;=15),"Aceptable",(IF(AND(L34&gt;=(-10),L34&lt;(-5)),"Riesgo","Crítico")))),(IF(AND(L34&gt;=(-15),L34&lt;=5),"Aceptable",(IF(AND(L34&gt;5,L34&lt;=15),"Riesgo","Crítico")))))),"",(IF(#REF!="Ascendente",(IF(AND(L34&gt;=(-5),L34&lt;=15),"Aceptable",(IF(AND(L34&gt;=(-10),L34&lt;(-5)),"Riesgo","Crítico")))),(IF(AND(L34&gt;=(-15),L34&lt;=5),"Aceptable",(IF(AND(L34&gt;5,L34&lt;=15),"Riesgo","Crítico")))))))</f>
      </c>
      <c r="N34" s="81">
        <v>1</v>
      </c>
      <c r="O34" s="80"/>
      <c r="P34" s="78">
        <f>IF(ISERROR((-1)*(100-((O34*100)/N34))),"",((-1)*(100-((O34*100)/N34))))</f>
        <v>-100</v>
      </c>
      <c r="Q34" s="105">
        <f>IF(ISERROR(IF(#REF!="Ascendente",(IF(AND(P34&gt;=(-5),P34&lt;=15),"Aceptable",(IF(AND(P34&gt;=(-10),P34&lt;(-5)),"Riesgo","Crítico")))),(IF(AND(P34&gt;=(-15),P34&lt;=5),"Aceptable",(IF(AND(P34&gt;5,P34&lt;=15),"Riesgo","Crítico")))))),"",(IF(#REF!="Ascendente",(IF(AND(P34&gt;=(-5),P34&lt;=15),"Aceptable",(IF(AND(P34&gt;=(-10),P34&lt;(-5)),"Riesgo","Crítico")))),(IF(AND(P34&gt;=(-15),P34&lt;=5),"Aceptable",(IF(AND(P34&gt;5,P34&lt;=15),"Riesgo","Crítico")))))))</f>
      </c>
      <c r="R34" s="81">
        <v>1</v>
      </c>
      <c r="S34" s="80"/>
      <c r="T34" s="78">
        <f>IF(ISERROR((-1)*(100-((S34*100)/R34))),"",((-1)*(100-((S34*100)/R34))))</f>
        <v>-100</v>
      </c>
      <c r="U34" s="105">
        <f>IF(ISERROR(IF(#REF!="Ascendente",(IF(AND(T34&gt;=(-5),T34&lt;=15),"Aceptable",(IF(AND(T34&gt;=(-10),T34&lt;(-5)),"Riesgo","Crítico")))),(IF(AND(T34&gt;=(-15),T34&lt;=5),"Aceptable",(IF(AND(T34&gt;5,T34&lt;=15),"Riesgo","Crítico")))))),"",(IF(#REF!="Ascendente",(IF(AND(T34&gt;=(-5),T34&lt;=15),"Aceptable",(IF(AND(T34&gt;=(-10),T34&lt;(-5)),"Riesgo","Crítico")))),(IF(AND(T34&gt;=(-15),T34&lt;=5),"Aceptable",(IF(AND(T34&gt;5,T34&lt;=15),"Riesgo","Crítico")))))))</f>
      </c>
      <c r="V34" s="81">
        <v>1</v>
      </c>
      <c r="W34" s="80"/>
      <c r="X34" s="78">
        <f>IF(ISERROR((-1)*(100-((W34*100)/V34))),"",((-1)*(100-((W34*100)/V34))))</f>
        <v>-100</v>
      </c>
      <c r="Y34" s="106">
        <f>IF(ISERROR(IF(#REF!="Ascendente",(IF(AND(#REF!&gt;=(-5),X34&lt;=15),"Aceptable",(IF(AND(X34&gt;=(-10),X34&lt;(-5)),"Riesgo","Crítico")))),(IF(AND(X34&gt;=(-15),X34&lt;=5),"Aceptable",(IF(AND(X34&gt;5,X34&lt;=15),"Riesgo","Crítico")))))),"",(IF(#REF!="Ascendente",(IF(AND(X34&gt;=(-5),X34&lt;=15),"Aceptable",(IF(AND(X34&gt;=(-10),X34&lt;(-5)),"Riesgo","Crítico")))),(IF(AND(X34&gt;=(-15),X34&lt;=5),"Aceptable",(IF(AND(X34&gt;5,X34&lt;=15),"Riesgo","Crítico")))))))</f>
      </c>
      <c r="Z34" s="102"/>
      <c r="AA34" s="102"/>
      <c r="AB34" s="102"/>
      <c r="AC34" s="102"/>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row>
    <row r="35" spans="1:247" s="42" customFormat="1" ht="115.5" thickBot="1">
      <c r="A35" s="69" t="s">
        <v>298</v>
      </c>
      <c r="B35" s="64" t="s">
        <v>1046</v>
      </c>
      <c r="C35" s="42" t="s">
        <v>284</v>
      </c>
      <c r="D35" s="21" t="s">
        <v>16</v>
      </c>
      <c r="E35" s="32" t="s">
        <v>923</v>
      </c>
      <c r="F35" s="107">
        <v>1</v>
      </c>
      <c r="G35" s="84"/>
      <c r="H35" s="108">
        <f>IF(ISERROR((-1)*(100-((G35*100)/F35))),"",((-1)*(100-((G35*100)/F35))))</f>
        <v>-100</v>
      </c>
      <c r="I35" s="108">
        <f>IF(ISERROR(IF(#REF!="Ascendente",(IF(AND(H35&gt;=(-5),H35&lt;=15),"Aceptable",(IF(AND(H35&gt;=(-10),H35&lt;(-5)),"Riesgo","Crítico")))),(IF(AND(H35&gt;=(-15),H35&lt;=5),"Aceptable",(IF(AND(H35&gt;5,H35&lt;=15),"Riesgo","Crítico")))))),"",(IF(#REF!="Ascendente",(IF(AND(H35&gt;=(-5),H35&lt;=15),"Aceptable",(IF(AND(H35&gt;=(-10),H35&lt;(-5)),"Riesgo","Crítico")))),(IF(AND(H35&gt;=(-15),H35&lt;=5),"Aceptable",(IF(AND(H35&gt;5,H35&lt;=15),"Riesgo","Crítico")))))))</f>
      </c>
      <c r="J35" s="109">
        <v>0</v>
      </c>
      <c r="K35" s="66"/>
      <c r="L35" s="110">
        <f>IF(ISERROR((-1)*(100-((K35*100)/J35))),"",((-1)*(100-((K35*100)/J35))))</f>
      </c>
      <c r="M35" s="110">
        <f>IF(ISERROR(IF(#REF!="Ascendente",(IF(AND(L35&gt;=(-5),L35&lt;=15),"Aceptable",(IF(AND(L35&gt;=(-10),L35&lt;(-5)),"Riesgo","Crítico")))),(IF(AND(L35&gt;=(-15),L35&lt;=5),"Aceptable",(IF(AND(L35&gt;5,L35&lt;=15),"Riesgo","Crítico")))))),"",(IF(#REF!="Ascendente",(IF(AND(L35&gt;=(-5),L35&lt;=15),"Aceptable",(IF(AND(L35&gt;=(-10),L35&lt;(-5)),"Riesgo","Crítico")))),(IF(AND(L35&gt;=(-15),L35&lt;=5),"Aceptable",(IF(AND(L35&gt;5,L35&lt;=15),"Riesgo","Crítico")))))))</f>
      </c>
      <c r="N35" s="109">
        <v>1</v>
      </c>
      <c r="O35" s="66"/>
      <c r="P35" s="108">
        <f>IF(ISERROR((-1)*(100-((O35*100)/N35))),"",((-1)*(100-((O35*100)/N35))))</f>
        <v>-100</v>
      </c>
      <c r="Q35" s="108">
        <f>IF(ISERROR(IF(#REF!="Ascendente",(IF(AND(P35&gt;=(-5),P35&lt;=15),"Aceptable",(IF(AND(P35&gt;=(-10),P35&lt;(-5)),"Riesgo","Crítico")))),(IF(AND(P35&gt;=(-15),P35&lt;=5),"Aceptable",(IF(AND(P35&gt;5,P35&lt;=15),"Riesgo","Crítico")))))),"",(IF(#REF!="Ascendente",(IF(AND(P35&gt;=(-5),P35&lt;=15),"Aceptable",(IF(AND(P35&gt;=(-10),P35&lt;(-5)),"Riesgo","Crítico")))),(IF(AND(P35&gt;=(-15),P35&lt;=5),"Aceptable",(IF(AND(P35&gt;5,P35&lt;=15),"Riesgo","Crítico")))))))</f>
      </c>
      <c r="R35" s="65">
        <v>1</v>
      </c>
      <c r="S35" s="66"/>
      <c r="T35" s="108">
        <f>IF(ISERROR((-1)*(100-((S35*100)/R35))),"",((-1)*(100-((S35*100)/R35))))</f>
        <v>-100</v>
      </c>
      <c r="U35" s="108">
        <f>IF(ISERROR(IF(#REF!="Ascendente",(IF(AND(T35&gt;=(-5),T35&lt;=15),"Aceptable",(IF(AND(T35&gt;=(-10),T35&lt;(-5)),"Riesgo","Crítico")))),(IF(AND(T35&gt;=(-15),T35&lt;=5),"Aceptable",(IF(AND(T35&gt;5,T35&lt;=15),"Riesgo","Crítico")))))),"",(IF(#REF!="Ascendente",(IF(AND(T35&gt;=(-5),T35&lt;=15),"Aceptable",(IF(AND(T35&gt;=(-10),T35&lt;(-5)),"Riesgo","Crítico")))),(IF(AND(T35&gt;=(-15),T35&lt;=5),"Aceptable",(IF(AND(T35&gt;5,T35&lt;=15),"Riesgo","Crítico")))))))</f>
      </c>
      <c r="V35" s="65">
        <v>1</v>
      </c>
      <c r="W35" s="66"/>
      <c r="X35" s="108">
        <f>IF(ISERROR((-1)*(100-((W35*100)/V35))),"",((-1)*(100-((W35*100)/V35))))</f>
        <v>-100</v>
      </c>
      <c r="Y35" s="111">
        <f>IF(ISERROR(IF(#REF!="Ascendente",(IF(AND(#REF!&gt;=(-5),X35&lt;=15),"Aceptable",(IF(AND(X35&gt;=(-10),X35&lt;(-5)),"Riesgo","Crítico")))),(IF(AND(X35&gt;=(-15),X35&lt;=5),"Aceptable",(IF(AND(X35&gt;5,X35&lt;=15),"Riesgo","Crítico")))))),"",(IF(#REF!="Ascendente",(IF(AND(X35&gt;=(-5),X35&lt;=15),"Aceptable",(IF(AND(X35&gt;=(-10),X35&lt;(-5)),"Riesgo","Crítico")))),(IF(AND(X35&gt;=(-15),X35&lt;=5),"Aceptable",(IF(AND(X35&gt;5,X35&lt;=15),"Riesgo","Crítico")))))))</f>
      </c>
      <c r="Z35" s="112"/>
      <c r="AA35" s="112"/>
      <c r="AB35" s="112"/>
      <c r="AC35" s="112"/>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row>
    <row r="36" spans="1:247" s="63" customFormat="1" ht="204.75" thickBot="1">
      <c r="A36" s="38" t="s">
        <v>299</v>
      </c>
      <c r="B36" s="64" t="s">
        <v>1047</v>
      </c>
      <c r="C36" s="33" t="s">
        <v>300</v>
      </c>
      <c r="D36" s="165" t="s">
        <v>16</v>
      </c>
      <c r="E36" s="261" t="s">
        <v>923</v>
      </c>
      <c r="F36" s="140" t="s">
        <v>301</v>
      </c>
      <c r="G36" s="90"/>
      <c r="H36" s="85">
        <f>IF(ISERROR((-1)*(100-((G36*100)/F36))),"",((-1)*(100-((G36*100)/F36))))</f>
      </c>
      <c r="I36" s="97">
        <f>IF(ISERROR(IF(#REF!="Ascendente",(IF(AND(H36&gt;=(-5),H36&lt;=15),"Aceptable",(IF(AND(H36&gt;=(-10),H36&lt;(-5)),"Riesgo","Crítico")))),(IF(AND(H36&gt;=(-15),H36&lt;=5),"Aceptable",(IF(AND(H36&gt;5,H36&lt;=15),"Riesgo","Crítico")))))),"",(IF(#REF!="Ascendente",(IF(AND(H36&gt;=(-5),H36&lt;=15),"Aceptable",(IF(AND(H36&gt;=(-10),H36&lt;(-5)),"Riesgo","Crítico")))),(IF(AND(H36&gt;=(-15),H36&lt;=5),"Aceptable",(IF(AND(H36&gt;5,H36&lt;=15),"Riesgo","Crítico")))))))</f>
      </c>
      <c r="J36" s="47">
        <v>0.8</v>
      </c>
      <c r="K36" s="26"/>
      <c r="L36" s="94">
        <f t="shared" si="0"/>
        <v>-100</v>
      </c>
      <c r="M36" s="95">
        <f>IF(ISERROR(IF(#REF!="Ascendente",(IF(AND(L36&gt;=(-5),L36&lt;=15),"Aceptable",(IF(AND(L36&gt;=(-10),L36&lt;(-5)),"Riesgo","Crítico")))),(IF(AND(L36&gt;=(-15),L36&lt;=5),"Aceptable",(IF(AND(L36&gt;5,L36&lt;=15),"Riesgo","Crítico")))))),"",(IF(#REF!="Ascendente",(IF(AND(L36&gt;=(-5),L36&lt;=15),"Aceptable",(IF(AND(L36&gt;=(-10),L36&lt;(-5)),"Riesgo","Crítico")))),(IF(AND(L36&gt;=(-15),L36&lt;=5),"Aceptable",(IF(AND(L36&gt;5,L36&lt;=15),"Riesgo","Crítico")))))))</f>
      </c>
      <c r="N36" s="47">
        <v>0.9</v>
      </c>
      <c r="O36" s="26"/>
      <c r="P36" s="85">
        <f>IF(ISERROR((-1)*(100-((O36*100)/N36))),"",((-1)*(100-((O36*100)/N36))))</f>
        <v>-100</v>
      </c>
      <c r="Q36" s="97">
        <f>IF(ISERROR(IF(#REF!="Ascendente",(IF(AND(P36&gt;=(-5),P36&lt;=15),"Aceptable",(IF(AND(P36&gt;=(-10),P36&lt;(-5)),"Riesgo","Crítico")))),(IF(AND(P36&gt;=(-15),P36&lt;=5),"Aceptable",(IF(AND(P36&gt;5,P36&lt;=15),"Riesgo","Crítico")))))),"",(IF(#REF!="Ascendente",(IF(AND(P36&gt;=(-5),P36&lt;=15),"Aceptable",(IF(AND(P36&gt;=(-10),P36&lt;(-5)),"Riesgo","Crítico")))),(IF(AND(P36&gt;=(-15),P36&lt;=5),"Aceptable",(IF(AND(P36&gt;5,P36&lt;=15),"Riesgo","Crítico")))))))</f>
      </c>
      <c r="R36" s="47">
        <v>1</v>
      </c>
      <c r="S36" s="26"/>
      <c r="T36" s="85">
        <f>IF(ISERROR((-1)*(100-((S36*100)/R36))),"",((-1)*(100-((S36*100)/R36))))</f>
        <v>-100</v>
      </c>
      <c r="U36" s="97">
        <f>IF(ISERROR(IF(#REF!="Ascendente",(IF(AND(T36&gt;=(-5),T36&lt;=15),"Aceptable",(IF(AND(T36&gt;=(-10),T36&lt;(-5)),"Riesgo","Crítico")))),(IF(AND(T36&gt;=(-15),T36&lt;=5),"Aceptable",(IF(AND(T36&gt;5,T36&lt;=15),"Riesgo","Crítico")))))),"",(IF(#REF!="Ascendente",(IF(AND(T36&gt;=(-5),T36&lt;=15),"Aceptable",(IF(AND(T36&gt;=(-10),T36&lt;(-5)),"Riesgo","Crítico")))),(IF(AND(T36&gt;=(-15),T36&lt;=5),"Aceptable",(IF(AND(T36&gt;5,T36&lt;=15),"Riesgo","Crítico")))))))</f>
      </c>
      <c r="V36" s="26" t="s">
        <v>415</v>
      </c>
      <c r="W36" s="26"/>
      <c r="X36" s="85">
        <f>IF(ISERROR((-1)*(100-((W36*100)/V36))),"",((-1)*(100-((W36*100)/V36))))</f>
      </c>
      <c r="Y36" s="98">
        <f>IF(ISERROR(IF(#REF!="Ascendente",(IF(AND(#REF!&gt;=(-5),X36&lt;=15),"Aceptable",(IF(AND(X36&gt;=(-10),X36&lt;(-5)),"Riesgo","Crítico")))),(IF(AND(X36&gt;=(-15),X36&lt;=5),"Aceptable",(IF(AND(X36&gt;5,X36&lt;=15),"Riesgo","Crítico")))))),"",(IF(#REF!="Ascendente",(IF(AND(X36&gt;=(-5),X36&lt;=15),"Aceptable",(IF(AND(X36&gt;=(-10),X36&lt;(-5)),"Riesgo","Crítico")))),(IF(AND(X36&gt;=(-15),X36&lt;=5),"Aceptable",(IF(AND(X36&gt;5,X36&lt;=15),"Riesgo","Crítico")))))))</f>
      </c>
      <c r="Z36" s="6"/>
      <c r="AA36" s="6"/>
      <c r="AB36" s="6"/>
      <c r="AC36" s="6"/>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row>
    <row r="37" spans="1:247" s="63" customFormat="1" ht="102.75" thickBot="1">
      <c r="A37" s="38" t="s">
        <v>302</v>
      </c>
      <c r="B37" s="64" t="s">
        <v>1048</v>
      </c>
      <c r="C37" s="33" t="s">
        <v>303</v>
      </c>
      <c r="D37" s="21" t="s">
        <v>16</v>
      </c>
      <c r="E37" s="26" t="s">
        <v>923</v>
      </c>
      <c r="F37" s="34">
        <v>1</v>
      </c>
      <c r="G37" s="93"/>
      <c r="H37" s="94">
        <f>IF(ISERROR((-1)*(100-((G37*100)/F37))),"",((-1)*(100-((G37*100)/F37))))</f>
        <v>-100</v>
      </c>
      <c r="I37" s="95">
        <f>IF(ISERROR(IF(#REF!="Ascendente",(IF(AND(H37&gt;=(-5),H37&lt;=15),"Aceptable",(IF(AND(H37&gt;=(-10),H37&lt;(-5)),"Riesgo","Crítico")))),(IF(AND(H37&gt;=(-15),H37&lt;=5),"Aceptable",(IF(AND(H37&gt;5,H37&lt;=15),"Riesgo","Crítico")))))),"",(IF(#REF!="Ascendente",(IF(AND(H37&gt;=(-5),H37&lt;=15),"Aceptable",(IF(AND(H37&gt;=(-10),H37&lt;(-5)),"Riesgo","Crítico")))),(IF(AND(H37&gt;=(-15),H37&lt;=5),"Aceptable",(IF(AND(H37&gt;5,H37&lt;=15),"Riesgo","Crítico")))))))</f>
      </c>
      <c r="J37" s="53">
        <v>1</v>
      </c>
      <c r="K37" s="52"/>
      <c r="L37" s="94">
        <f>IF(ISERROR((-1)*(100-((K37*100)/J37))),"",((-1)*(100-((K37*100)/J37))))</f>
        <v>-100</v>
      </c>
      <c r="M37" s="95">
        <f>IF(ISERROR(IF(#REF!="Ascendente",(IF(AND(L37&gt;=(-5),L37&lt;=15),"Aceptable",(IF(AND(L37&gt;=(-10),L37&lt;(-5)),"Riesgo","Crítico")))),(IF(AND(L37&gt;=(-15),L37&lt;=5),"Aceptable",(IF(AND(L37&gt;5,L37&lt;=15),"Riesgo","Crítico")))))),"",(IF(#REF!="Ascendente",(IF(AND(L37&gt;=(-5),L37&lt;=15),"Aceptable",(IF(AND(L37&gt;=(-10),L37&lt;(-5)),"Riesgo","Crítico")))),(IF(AND(L37&gt;=(-15),L37&lt;=5),"Aceptable",(IF(AND(L37&gt;5,L37&lt;=15),"Riesgo","Crítico")))))))</f>
      </c>
      <c r="N37" s="53">
        <v>1</v>
      </c>
      <c r="O37" s="52"/>
      <c r="P37" s="94">
        <f>IF(ISERROR((-1)*(100-((O37*100)/N37))),"",((-1)*(100-((O37*100)/N37))))</f>
        <v>-100</v>
      </c>
      <c r="Q37" s="95">
        <f>IF(ISERROR(IF(#REF!="Ascendente",(IF(AND(P37&gt;=(-5),P37&lt;=15),"Aceptable",(IF(AND(P37&gt;=(-10),P37&lt;(-5)),"Riesgo","Crítico")))),(IF(AND(P37&gt;=(-15),P37&lt;=5),"Aceptable",(IF(AND(P37&gt;5,P37&lt;=15),"Riesgo","Crítico")))))),"",(IF(#REF!="Ascendente",(IF(AND(P37&gt;=(-5),P37&lt;=15),"Aceptable",(IF(AND(P37&gt;=(-10),P37&lt;(-5)),"Riesgo","Crítico")))),(IF(AND(P37&gt;=(-15),P37&lt;=5),"Aceptable",(IF(AND(P37&gt;5,P37&lt;=15),"Riesgo","Crítico")))))))</f>
      </c>
      <c r="R37" s="53">
        <v>1</v>
      </c>
      <c r="S37" s="52"/>
      <c r="T37" s="94">
        <f>IF(ISERROR((-1)*(100-((S37*100)/R37))),"",((-1)*(100-((S37*100)/R37))))</f>
        <v>-100</v>
      </c>
      <c r="U37" s="95">
        <f>IF(ISERROR(IF(#REF!="Ascendente",(IF(AND(T37&gt;=(-5),T37&lt;=15),"Aceptable",(IF(AND(T37&gt;=(-10),T37&lt;(-5)),"Riesgo","Crítico")))),(IF(AND(T37&gt;=(-15),T37&lt;=5),"Aceptable",(IF(AND(T37&gt;5,T37&lt;=15),"Riesgo","Crítico")))))),"",(IF(#REF!="Ascendente",(IF(AND(T37&gt;=(-5),T37&lt;=15),"Aceptable",(IF(AND(T37&gt;=(-10),T37&lt;(-5)),"Riesgo","Crítico")))),(IF(AND(T37&gt;=(-15),T37&lt;=5),"Aceptable",(IF(AND(T37&gt;5,T37&lt;=15),"Riesgo","Crítico")))))))</f>
      </c>
      <c r="V37" s="53">
        <v>1</v>
      </c>
      <c r="W37" s="52"/>
      <c r="X37" s="94">
        <f>IF(ISERROR((-1)*(100-((W37*100)/V37))),"",((-1)*(100-((W37*100)/V37))))</f>
        <v>-100</v>
      </c>
      <c r="Y37" s="96">
        <f>IF(ISERROR(IF(#REF!="Ascendente",(IF(AND(#REF!&gt;=(-5),X37&lt;=15),"Aceptable",(IF(AND(X37&gt;=(-10),X37&lt;(-5)),"Riesgo","Crítico")))),(IF(AND(X37&gt;=(-15),X37&lt;=5),"Aceptable",(IF(AND(X37&gt;5,X37&lt;=15),"Riesgo","Crítico")))))),"",(IF(#REF!="Ascendente",(IF(AND(X37&gt;=(-5),X37&lt;=15),"Aceptable",(IF(AND(X37&gt;=(-10),X37&lt;(-5)),"Riesgo","Crítico")))),(IF(AND(X37&gt;=(-15),X37&lt;=5),"Aceptable",(IF(AND(X37&gt;5,X37&lt;=15),"Riesgo","Crítico")))))))</f>
      </c>
      <c r="Z37" s="6"/>
      <c r="AA37" s="6"/>
      <c r="AB37" s="6"/>
      <c r="AC37" s="6"/>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row>
    <row r="38" spans="1:247" s="115" customFormat="1" ht="102.75" thickBot="1">
      <c r="A38" s="38" t="s">
        <v>304</v>
      </c>
      <c r="B38" s="64" t="s">
        <v>1049</v>
      </c>
      <c r="C38" s="33" t="s">
        <v>303</v>
      </c>
      <c r="D38" s="21" t="s">
        <v>16</v>
      </c>
      <c r="E38" s="26" t="s">
        <v>923</v>
      </c>
      <c r="F38" s="34">
        <v>1</v>
      </c>
      <c r="G38" s="90"/>
      <c r="H38" s="85">
        <f>IF(ISERROR((-1)*(100-((G38*100)/F38))),"",((-1)*(100-((G38*100)/F38))))</f>
        <v>-100</v>
      </c>
      <c r="I38" s="97">
        <f>IF(ISERROR(IF(#REF!="Ascendente",(IF(AND(H38&gt;=(-5),H38&lt;=15),"Aceptable",(IF(AND(H38&gt;=(-10),H38&lt;(-5)),"Riesgo","Crítico")))),(IF(AND(H38&gt;=(-15),H38&lt;=5),"Aceptable",(IF(AND(H38&gt;5,H38&lt;=15),"Riesgo","Crítico")))))),"",(IF(#REF!="Ascendente",(IF(AND(H38&gt;=(-5),H38&lt;=15),"Aceptable",(IF(AND(H38&gt;=(-10),H38&lt;(-5)),"Riesgo","Crítico")))),(IF(AND(H38&gt;=(-15),H38&lt;=5),"Aceptable",(IF(AND(H38&gt;5,H38&lt;=15),"Riesgo","Crítico")))))))</f>
      </c>
      <c r="J38" s="47">
        <v>1</v>
      </c>
      <c r="K38" s="26"/>
      <c r="L38" s="85">
        <f>IF(ISERROR((-1)*(100-((K38*100)/J38))),"",((-1)*(100-((K38*100)/J38))))</f>
        <v>-100</v>
      </c>
      <c r="M38" s="95">
        <f>IF(ISERROR(IF(#REF!="Ascendente",(IF(AND(L38&gt;=(-5),L38&lt;=15),"Aceptable",(IF(AND(L38&gt;=(-10),L38&lt;(-5)),"Riesgo","Crítico")))),(IF(AND(L38&gt;=(-15),L38&lt;=5),"Aceptable",(IF(AND(L38&gt;5,L38&lt;=15),"Riesgo","Crítico")))))),"",(IF(#REF!="Ascendente",(IF(AND(L38&gt;=(-5),L38&lt;=15),"Aceptable",(IF(AND(L38&gt;=(-10),L38&lt;(-5)),"Riesgo","Crítico")))),(IF(AND(L38&gt;=(-15),L38&lt;=5),"Aceptable",(IF(AND(L38&gt;5,L38&lt;=15),"Riesgo","Crítico")))))))</f>
      </c>
      <c r="N38" s="47">
        <v>1</v>
      </c>
      <c r="O38" s="26"/>
      <c r="P38" s="85">
        <f>IF(ISERROR((-1)*(100-((O38*100)/N38))),"",((-1)*(100-((O38*100)/N38))))</f>
        <v>-100</v>
      </c>
      <c r="Q38" s="97">
        <f>IF(ISERROR(IF(#REF!="Ascendente",(IF(AND(P38&gt;=(-5),P38&lt;=15),"Aceptable",(IF(AND(P38&gt;=(-10),P38&lt;(-5)),"Riesgo","Crítico")))),(IF(AND(P38&gt;=(-15),P38&lt;=5),"Aceptable",(IF(AND(P38&gt;5,P38&lt;=15),"Riesgo","Crítico")))))),"",(IF(#REF!="Ascendente",(IF(AND(P38&gt;=(-5),P38&lt;=15),"Aceptable",(IF(AND(P38&gt;=(-10),P38&lt;(-5)),"Riesgo","Crítico")))),(IF(AND(P38&gt;=(-15),P38&lt;=5),"Aceptable",(IF(AND(P38&gt;5,P38&lt;=15),"Riesgo","Crítico")))))))</f>
      </c>
      <c r="R38" s="47">
        <v>1</v>
      </c>
      <c r="S38" s="26"/>
      <c r="T38" s="85">
        <f>IF(ISERROR((-1)*(100-((S38*100)/R38))),"",((-1)*(100-((S38*100)/R38))))</f>
        <v>-100</v>
      </c>
      <c r="U38" s="95">
        <f>IF(ISERROR(IF(#REF!="Ascendente",(IF(AND(T38&gt;=(-5),T38&lt;=15),"Aceptable",(IF(AND(T38&gt;=(-10),T38&lt;(-5)),"Riesgo","Crítico")))),(IF(AND(T38&gt;=(-15),T38&lt;=5),"Aceptable",(IF(AND(T38&gt;5,T38&lt;=15),"Riesgo","Crítico")))))),"",(IF(#REF!="Ascendente",(IF(AND(T38&gt;=(-5),T38&lt;=15),"Aceptable",(IF(AND(T38&gt;=(-10),T38&lt;(-5)),"Riesgo","Crítico")))),(IF(AND(T38&gt;=(-15),T38&lt;=5),"Aceptable",(IF(AND(T38&gt;5,T38&lt;=15),"Riesgo","Crítico")))))))</f>
      </c>
      <c r="V38" s="47">
        <v>1</v>
      </c>
      <c r="W38" s="26"/>
      <c r="X38" s="85">
        <f>IF(ISERROR((-1)*(100-((W38*100)/V38))),"",((-1)*(100-((W38*100)/V38))))</f>
        <v>-100</v>
      </c>
      <c r="Y38" s="96">
        <f>IF(ISERROR(IF(#REF!="Ascendente",(IF(AND(#REF!&gt;=(-5),X38&lt;=15),"Aceptable",(IF(AND(X38&gt;=(-10),X38&lt;(-5)),"Riesgo","Crítico")))),(IF(AND(X38&gt;=(-15),X38&lt;=5),"Aceptable",(IF(AND(X38&gt;5,X38&lt;=15),"Riesgo","Crítico")))))),"",(IF(#REF!="Ascendente",(IF(AND(X38&gt;=(-5),X38&lt;=15),"Aceptable",(IF(AND(X38&gt;=(-10),X38&lt;(-5)),"Riesgo","Crítico")))),(IF(AND(X38&gt;=(-15),X38&lt;=5),"Aceptable",(IF(AND(X38&gt;5,X38&lt;=15),"Riesgo","Crítico")))))))</f>
      </c>
      <c r="Z38" s="70"/>
      <c r="AA38" s="70"/>
      <c r="AB38" s="70"/>
      <c r="AC38" s="70"/>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row>
    <row r="39" spans="1:247" s="63" customFormat="1" ht="128.25" thickBot="1">
      <c r="A39" s="61" t="s">
        <v>305</v>
      </c>
      <c r="B39" s="64" t="s">
        <v>1050</v>
      </c>
      <c r="C39" s="40" t="s">
        <v>303</v>
      </c>
      <c r="D39" s="28" t="s">
        <v>16</v>
      </c>
      <c r="E39" s="80" t="s">
        <v>923</v>
      </c>
      <c r="F39" s="43">
        <v>1</v>
      </c>
      <c r="G39" s="116"/>
      <c r="H39" s="117">
        <f>IF(ISERROR((-1)*(100-((G39*100)/F39))),"",((-1)*(100-((G39*100)/F39))))</f>
        <v>-100</v>
      </c>
      <c r="I39" s="118">
        <f>IF(ISERROR(IF(#REF!="Ascendente",(IF(AND(H39&gt;=(-5),H39&lt;=15),"Aceptable",(IF(AND(H39&gt;=(-10),H39&lt;(-5)),"Riesgo","Crítico")))),(IF(AND(H39&gt;=(-15),H39&lt;=5),"Aceptable",(IF(AND(H39&gt;5,H39&lt;=15),"Riesgo","Crítico")))))),"",(IF(#REF!="Ascendente",(IF(AND(H39&gt;=(-5),H39&lt;=15),"Aceptable",(IF(AND(H39&gt;=(-10),H39&lt;(-5)),"Riesgo","Crítico")))),(IF(AND(H39&gt;=(-15),H39&lt;=5),"Aceptable",(IF(AND(H39&gt;5,H39&lt;=15),"Riesgo","Crítico")))))))</f>
      </c>
      <c r="J39" s="119">
        <v>1</v>
      </c>
      <c r="K39" s="120"/>
      <c r="L39" s="117">
        <f>IF(ISERROR((-1)*(100-((K39*100)/J39))),"",((-1)*(100-((K39*100)/J39))))</f>
        <v>-100</v>
      </c>
      <c r="M39" s="118">
        <f>IF(ISERROR(IF(#REF!="Ascendente",(IF(AND(L39&gt;=(-5),L39&lt;=15),"Aceptable",(IF(AND(L39&gt;=(-10),L39&lt;(-5)),"Riesgo","Crítico")))),(IF(AND(L39&gt;=(-15),L39&lt;=5),"Aceptable",(IF(AND(L39&gt;5,L39&lt;=15),"Riesgo","Crítico")))))),"",(IF(#REF!="Ascendente",(IF(AND(L39&gt;=(-5),L39&lt;=15),"Aceptable",(IF(AND(L39&gt;=(-10),L39&lt;(-5)),"Riesgo","Crítico")))),(IF(AND(L39&gt;=(-15),L39&lt;=5),"Aceptable",(IF(AND(L39&gt;5,L39&lt;=15),"Riesgo","Crítico")))))))</f>
      </c>
      <c r="N39" s="30">
        <v>1</v>
      </c>
      <c r="O39" s="29"/>
      <c r="P39" s="121">
        <f>IF(ISERROR((-1)*(100-((O39*100)/N39))),"",((-1)*(100-((O39*100)/N39))))</f>
        <v>-100</v>
      </c>
      <c r="Q39" s="122">
        <f>IF(ISERROR(IF(#REF!="Ascendente",(IF(AND(P39&gt;=(-5),P39&lt;=15),"Aceptable",(IF(AND(P39&gt;=(-10),P39&lt;(-5)),"Riesgo","Crítico")))),(IF(AND(P39&gt;=(-15),P39&lt;=5),"Aceptable",(IF(AND(P39&gt;5,P39&lt;=15),"Riesgo","Crítico")))))),"",(IF(#REF!="Ascendente",(IF(AND(P39&gt;=(-5),P39&lt;=15),"Aceptable",(IF(AND(P39&gt;=(-10),P39&lt;(-5)),"Riesgo","Crítico")))),(IF(AND(P39&gt;=(-15),P39&lt;=5),"Aceptable",(IF(AND(P39&gt;5,P39&lt;=15),"Riesgo","Crítico")))))))</f>
      </c>
      <c r="R39" s="30">
        <v>1</v>
      </c>
      <c r="S39" s="29"/>
      <c r="T39" s="121">
        <f>IF(ISERROR((-1)*(100-((S39*100)/R39))),"",((-1)*(100-((S39*100)/R39))))</f>
        <v>-100</v>
      </c>
      <c r="U39" s="118">
        <f>IF(ISERROR(IF(#REF!="Ascendente",(IF(AND(T39&gt;=(-5),T39&lt;=15),"Aceptable",(IF(AND(T39&gt;=(-10),T39&lt;(-5)),"Riesgo","Crítico")))),(IF(AND(T39&gt;=(-15),T39&lt;=5),"Aceptable",(IF(AND(T39&gt;5,T39&lt;=15),"Riesgo","Crítico")))))),"",(IF(#REF!="Ascendente",(IF(AND(T39&gt;=(-5),T39&lt;=15),"Aceptable",(IF(AND(T39&gt;=(-10),T39&lt;(-5)),"Riesgo","Crítico")))),(IF(AND(T39&gt;=(-15),T39&lt;=5),"Aceptable",(IF(AND(T39&gt;5,T39&lt;=15),"Riesgo","Crítico")))))))</f>
      </c>
      <c r="V39" s="119">
        <v>1</v>
      </c>
      <c r="W39" s="120"/>
      <c r="X39" s="121">
        <f>IF(ISERROR((-1)*(100-((W39*100)/V39))),"",((-1)*(100-((W39*100)/V39))))</f>
        <v>-100</v>
      </c>
      <c r="Y39" s="123">
        <f>IF(ISERROR(IF(#REF!="Ascendente",(IF(AND(#REF!&gt;=(-5),X39&lt;=15),"Aceptable",(IF(AND(X39&gt;=(-10),X39&lt;(-5)),"Riesgo","Crítico")))),(IF(AND(X39&gt;=(-15),X39&lt;=5),"Aceptable",(IF(AND(X39&gt;5,X39&lt;=15),"Riesgo","Crítico")))))),"",(IF(#REF!="Ascendente",(IF(AND(X39&gt;=(-5),X39&lt;=15),"Aceptable",(IF(AND(X39&gt;=(-10),X39&lt;(-5)),"Riesgo","Crítico")))),(IF(AND(X39&gt;=(-15),X39&lt;=5),"Aceptable",(IF(AND(X39&gt;5,X39&lt;=15),"Riesgo","Crítico")))))))</f>
      </c>
      <c r="Z39" s="6"/>
      <c r="AA39" s="6"/>
      <c r="AB39" s="6"/>
      <c r="AC39" s="6"/>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row>
    <row r="40" spans="3:247" s="6" customFormat="1" ht="12.75">
      <c r="C40" s="6">
        <f>COUNTA(#REF!)</f>
        <v>1</v>
      </c>
      <c r="J40" s="10"/>
      <c r="K40" s="10"/>
      <c r="L40" s="10"/>
      <c r="M40" s="10"/>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row>
    <row r="41" spans="10:247" s="6" customFormat="1" ht="12.75">
      <c r="J41" s="10"/>
      <c r="K41" s="10"/>
      <c r="L41" s="10"/>
      <c r="M41" s="10"/>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row>
    <row r="42" spans="10:247" s="6" customFormat="1" ht="12.75">
      <c r="J42" s="10"/>
      <c r="K42" s="10"/>
      <c r="L42" s="10"/>
      <c r="M42" s="10"/>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row>
    <row r="43" spans="10:247" s="6" customFormat="1" ht="12.75">
      <c r="J43" s="10"/>
      <c r="K43" s="10"/>
      <c r="L43" s="10"/>
      <c r="M43" s="10"/>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row>
    <row r="44" spans="10:247" s="6" customFormat="1" ht="12.75">
      <c r="J44" s="10"/>
      <c r="K44" s="10"/>
      <c r="L44" s="10"/>
      <c r="M44" s="10"/>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row>
    <row r="45" spans="10:247" s="6" customFormat="1" ht="12.75">
      <c r="J45" s="10"/>
      <c r="K45" s="10"/>
      <c r="L45" s="10"/>
      <c r="M45" s="10"/>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row>
    <row r="46" spans="10:247" s="6" customFormat="1" ht="12.75">
      <c r="J46" s="10"/>
      <c r="K46" s="10"/>
      <c r="L46" s="10"/>
      <c r="M46" s="10"/>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row>
    <row r="47" spans="10:247" s="6" customFormat="1" ht="12.75">
      <c r="J47" s="10"/>
      <c r="K47" s="10"/>
      <c r="L47" s="10"/>
      <c r="M47" s="10"/>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row>
    <row r="48" spans="10:247" s="6" customFormat="1" ht="12.75">
      <c r="J48" s="10"/>
      <c r="K48" s="10"/>
      <c r="L48" s="10"/>
      <c r="M48" s="10"/>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row>
    <row r="49" spans="10:247" s="6" customFormat="1" ht="12.75">
      <c r="J49" s="10"/>
      <c r="K49" s="10"/>
      <c r="L49" s="10"/>
      <c r="M49" s="10"/>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row>
    <row r="50" spans="10:247" s="6" customFormat="1" ht="12.75">
      <c r="J50" s="10"/>
      <c r="K50" s="10"/>
      <c r="L50" s="10"/>
      <c r="M50" s="10"/>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row>
    <row r="51" spans="10:247" s="6" customFormat="1" ht="12.75">
      <c r="J51" s="10"/>
      <c r="K51" s="10"/>
      <c r="L51" s="10"/>
      <c r="M51" s="10"/>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row>
    <row r="52" spans="10:247" s="6" customFormat="1" ht="12.75">
      <c r="J52" s="10"/>
      <c r="K52" s="10"/>
      <c r="L52" s="10"/>
      <c r="M52" s="10"/>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row>
    <row r="53" spans="10:247" s="6" customFormat="1" ht="12.75">
      <c r="J53" s="10"/>
      <c r="K53" s="10"/>
      <c r="L53" s="10"/>
      <c r="M53" s="10"/>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row>
    <row r="54" spans="10:247" s="6" customFormat="1" ht="12.75">
      <c r="J54" s="10"/>
      <c r="K54" s="10"/>
      <c r="L54" s="10"/>
      <c r="M54" s="10"/>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row>
    <row r="55" spans="10:247" s="6" customFormat="1" ht="12.75">
      <c r="J55" s="10"/>
      <c r="K55" s="10"/>
      <c r="L55" s="10"/>
      <c r="M55" s="10"/>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row>
    <row r="56" spans="10:247" s="6" customFormat="1" ht="12.75">
      <c r="J56" s="10"/>
      <c r="K56" s="10"/>
      <c r="L56" s="10"/>
      <c r="M56" s="10"/>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row>
    <row r="57" spans="10:247" s="6" customFormat="1" ht="12.75">
      <c r="J57" s="10"/>
      <c r="K57" s="10"/>
      <c r="L57" s="10"/>
      <c r="M57" s="10"/>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row>
    <row r="58" spans="10:247" s="6" customFormat="1" ht="12.75">
      <c r="J58" s="10"/>
      <c r="K58" s="10"/>
      <c r="L58" s="10"/>
      <c r="M58" s="10"/>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row>
    <row r="59" spans="10:247" s="6" customFormat="1" ht="12.75">
      <c r="J59" s="10"/>
      <c r="K59" s="10"/>
      <c r="L59" s="10"/>
      <c r="M59" s="10"/>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row>
    <row r="60" spans="10:247" s="6" customFormat="1" ht="12.75">
      <c r="J60" s="10"/>
      <c r="K60" s="10"/>
      <c r="L60" s="10"/>
      <c r="M60" s="10"/>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row>
    <row r="61" spans="10:247" s="6" customFormat="1" ht="12.75">
      <c r="J61" s="10"/>
      <c r="K61" s="10"/>
      <c r="L61" s="10"/>
      <c r="M61" s="10"/>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row>
    <row r="62" spans="10:247" s="6" customFormat="1" ht="12.75">
      <c r="J62" s="10"/>
      <c r="K62" s="10"/>
      <c r="L62" s="10"/>
      <c r="M62" s="10"/>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row>
    <row r="63" spans="10:247" s="6" customFormat="1" ht="12.75">
      <c r="J63" s="10"/>
      <c r="K63" s="10"/>
      <c r="L63" s="10"/>
      <c r="M63" s="10"/>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row>
    <row r="64" spans="10:247" s="6" customFormat="1" ht="12.75">
      <c r="J64" s="10"/>
      <c r="K64" s="10"/>
      <c r="L64" s="10"/>
      <c r="M64" s="10"/>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c r="GE64" s="75"/>
      <c r="GF64" s="75"/>
      <c r="GG64" s="75"/>
      <c r="GH64" s="75"/>
      <c r="GI64" s="75"/>
      <c r="GJ64" s="75"/>
      <c r="GK64" s="75"/>
      <c r="GL64" s="75"/>
      <c r="GM64" s="75"/>
      <c r="GN64" s="75"/>
      <c r="GO64" s="75"/>
      <c r="GP64" s="75"/>
      <c r="GQ64" s="75"/>
      <c r="GR64" s="75"/>
      <c r="GS64" s="75"/>
      <c r="GT64" s="75"/>
      <c r="GU64" s="75"/>
      <c r="GV64" s="75"/>
      <c r="GW64" s="75"/>
      <c r="GX64" s="75"/>
      <c r="GY64" s="75"/>
      <c r="GZ64" s="75"/>
      <c r="HA64" s="75"/>
      <c r="HB64" s="75"/>
      <c r="HC64" s="75"/>
      <c r="HD64" s="75"/>
      <c r="HE64" s="75"/>
      <c r="HF64" s="7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c r="II64" s="75"/>
      <c r="IJ64" s="75"/>
      <c r="IK64" s="75"/>
      <c r="IL64" s="75"/>
      <c r="IM64" s="75"/>
    </row>
    <row r="65" spans="10:247" s="6" customFormat="1" ht="12.75">
      <c r="J65" s="10"/>
      <c r="K65" s="10"/>
      <c r="L65" s="10"/>
      <c r="M65" s="10"/>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row>
    <row r="66" spans="10:247" s="6" customFormat="1" ht="12.75">
      <c r="J66" s="10"/>
      <c r="K66" s="10"/>
      <c r="L66" s="10"/>
      <c r="M66" s="10"/>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row>
    <row r="67" spans="10:247" s="6" customFormat="1" ht="12.75">
      <c r="J67" s="10"/>
      <c r="K67" s="10"/>
      <c r="L67" s="10"/>
      <c r="M67" s="10"/>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row>
    <row r="68" spans="10:247" s="6" customFormat="1" ht="12.75">
      <c r="J68" s="10"/>
      <c r="K68" s="10"/>
      <c r="L68" s="10"/>
      <c r="M68" s="10"/>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row>
    <row r="69" spans="10:247" s="6" customFormat="1" ht="12.75">
      <c r="J69" s="10"/>
      <c r="K69" s="10"/>
      <c r="L69" s="10"/>
      <c r="M69" s="10"/>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row>
    <row r="70" spans="10:247" s="6" customFormat="1" ht="12.75">
      <c r="J70" s="10"/>
      <c r="K70" s="10"/>
      <c r="L70" s="10"/>
      <c r="M70" s="10"/>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row>
    <row r="71" spans="10:247" s="6" customFormat="1" ht="12.75">
      <c r="J71" s="10"/>
      <c r="K71" s="10"/>
      <c r="L71" s="10"/>
      <c r="M71" s="10"/>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row>
    <row r="72" spans="10:247" s="6" customFormat="1" ht="12.75">
      <c r="J72" s="10"/>
      <c r="K72" s="10"/>
      <c r="L72" s="10"/>
      <c r="M72" s="10"/>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row>
    <row r="73" spans="10:247" s="6" customFormat="1" ht="12.75">
      <c r="J73" s="10"/>
      <c r="K73" s="10"/>
      <c r="L73" s="10"/>
      <c r="M73" s="10"/>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row>
    <row r="74" spans="10:247" s="6" customFormat="1" ht="12.75">
      <c r="J74" s="10"/>
      <c r="K74" s="10"/>
      <c r="L74" s="10"/>
      <c r="M74" s="10"/>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row>
    <row r="75" spans="10:247" s="6" customFormat="1" ht="12.75">
      <c r="J75" s="10"/>
      <c r="K75" s="10"/>
      <c r="L75" s="10"/>
      <c r="M75" s="10"/>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row>
    <row r="76" spans="10:247" s="6" customFormat="1" ht="12.75">
      <c r="J76" s="10"/>
      <c r="K76" s="10"/>
      <c r="L76" s="10"/>
      <c r="M76" s="10"/>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row>
    <row r="77" spans="10:247" s="6" customFormat="1" ht="12.75">
      <c r="J77" s="10"/>
      <c r="K77" s="10"/>
      <c r="L77" s="10"/>
      <c r="M77" s="10"/>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row>
    <row r="78" spans="10:13" s="6" customFormat="1" ht="12.75">
      <c r="J78" s="10"/>
      <c r="K78" s="10"/>
      <c r="L78" s="10"/>
      <c r="M78" s="1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sheetData>
  <sheetProtection insertColumns="0" insertRows="0" deleteColumns="0" deleteRows="0" autoFilter="0" pivotTables="0"/>
  <mergeCells count="20">
    <mergeCell ref="A21:F21"/>
    <mergeCell ref="A22:F22"/>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Q32 U32 Y32 I32 I16 Y16 U16 Q16 M16 I36:I39 Q36:Q39 U36:U39 Y36:Y39 M36:M39 M20 Q20 U20 Y20 I20 I24:I26 Y24:Y26 U24:U26 Q24:Q26 M24:M26 M30:M33 Q30 U30 Y30 I30">
    <cfRule type="cellIs" priority="42" dxfId="113" operator="equal">
      <formula>"Crítico"</formula>
    </cfRule>
    <cfRule type="cellIs" priority="43" dxfId="114" operator="equal">
      <formula>"Riesgo"</formula>
    </cfRule>
    <cfRule type="cellIs" priority="44" dxfId="115" operator="equal">
      <formula>"Aceptable"</formula>
    </cfRule>
  </conditionalFormatting>
  <conditionalFormatting sqref="Q31 U31 Y31 I31">
    <cfRule type="cellIs" priority="35" dxfId="113" operator="equal">
      <formula>"Crítico"</formula>
    </cfRule>
    <cfRule type="cellIs" priority="36" dxfId="114" operator="equal">
      <formula>"Riesgo"</formula>
    </cfRule>
    <cfRule type="cellIs" priority="37" dxfId="115" operator="equal">
      <formula>"Aceptable"</formula>
    </cfRule>
  </conditionalFormatting>
  <conditionalFormatting sqref="I33 Y33 U33 Q33">
    <cfRule type="cellIs" priority="29" dxfId="113" operator="equal">
      <formula>"Crítico"</formula>
    </cfRule>
    <cfRule type="cellIs" priority="30" dxfId="114" operator="equal">
      <formula>"Riesgo"</formula>
    </cfRule>
    <cfRule type="cellIs" priority="31" dxfId="115" operator="equal">
      <formula>"Aceptable"</formula>
    </cfRule>
  </conditionalFormatting>
  <conditionalFormatting sqref="Q34 U34 Y34 I34 M34">
    <cfRule type="cellIs" priority="25" dxfId="113" operator="equal">
      <formula>"Crítico"</formula>
    </cfRule>
    <cfRule type="cellIs" priority="26" dxfId="114" operator="equal">
      <formula>"Riesgo"</formula>
    </cfRule>
    <cfRule type="cellIs" priority="27" dxfId="115" operator="equal">
      <formula>"Aceptable"</formula>
    </cfRule>
  </conditionalFormatting>
  <conditionalFormatting sqref="I35 M35 Q35 U35 Y35">
    <cfRule type="cellIs" priority="20" dxfId="113" operator="equal">
      <formula>"Crítico"</formula>
    </cfRule>
    <cfRule type="cellIs" priority="21" dxfId="114" operator="equal">
      <formula>"Riesgo"</formula>
    </cfRule>
    <cfRule type="cellIs" priority="22" dxfId="115" operator="equal">
      <formula>"Aceptable"</formula>
    </cfRule>
  </conditionalFormatting>
  <conditionalFormatting sqref="D30">
    <cfRule type="cellIs" priority="14" dxfId="112" operator="equal">
      <formula>"Seleccionar"</formula>
    </cfRule>
  </conditionalFormatting>
  <conditionalFormatting sqref="D31">
    <cfRule type="cellIs" priority="13" dxfId="112" operator="equal">
      <formula>"Seleccionar"</formula>
    </cfRule>
  </conditionalFormatting>
  <conditionalFormatting sqref="D33">
    <cfRule type="cellIs" priority="11" dxfId="112" operator="equal">
      <formula>"Seleccionar"</formula>
    </cfRule>
  </conditionalFormatting>
  <conditionalFormatting sqref="D16:E16 D34:D39 D20:E20 D24:E26 E30:E39">
    <cfRule type="cellIs" priority="15" dxfId="112" operator="equal">
      <formula>"Seleccionar"</formula>
    </cfRule>
  </conditionalFormatting>
  <conditionalFormatting sqref="D32">
    <cfRule type="cellIs" priority="12"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scale="96" r:id="rId1"/>
</worksheet>
</file>

<file path=xl/worksheets/sheet18.xml><?xml version="1.0" encoding="utf-8"?>
<worksheet xmlns="http://schemas.openxmlformats.org/spreadsheetml/2006/main" xmlns:r="http://schemas.openxmlformats.org/officeDocument/2006/relationships">
  <dimension ref="A1:DO36"/>
  <sheetViews>
    <sheetView view="pageBreakPreview" zoomScale="80" zoomScaleNormal="85" zoomScaleSheetLayoutView="80" zoomScalePageLayoutView="0" workbookViewId="0" topLeftCell="A1">
      <selection activeCell="A16" sqref="A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851562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488</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 r="A16" s="13" t="s">
        <v>338</v>
      </c>
      <c r="B16" s="13" t="s">
        <v>1051</v>
      </c>
      <c r="C16" s="13" t="s">
        <v>1218</v>
      </c>
      <c r="D16" s="54" t="s">
        <v>16</v>
      </c>
      <c r="E16" s="54" t="s">
        <v>905</v>
      </c>
      <c r="F16" s="17">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191.25">
      <c r="A20" s="114" t="s">
        <v>339</v>
      </c>
      <c r="B20" s="114" t="s">
        <v>1072</v>
      </c>
      <c r="C20" s="114" t="s">
        <v>760</v>
      </c>
      <c r="D20" s="59" t="s">
        <v>16</v>
      </c>
      <c r="E20" s="59" t="s">
        <v>951</v>
      </c>
      <c r="F20" s="65">
        <v>0.9</v>
      </c>
    </row>
    <row r="21" spans="1:6" s="6" customFormat="1" ht="382.5">
      <c r="A21" s="56" t="s">
        <v>339</v>
      </c>
      <c r="B21" s="56" t="s">
        <v>1073</v>
      </c>
      <c r="C21" s="13" t="s">
        <v>761</v>
      </c>
      <c r="D21" s="54" t="s">
        <v>16</v>
      </c>
      <c r="E21" s="54" t="s">
        <v>844</v>
      </c>
      <c r="F21" s="58">
        <v>0.9</v>
      </c>
    </row>
    <row r="22" spans="1:119" s="291" customFormat="1" ht="16.5">
      <c r="A22" s="353" t="s">
        <v>556</v>
      </c>
      <c r="B22" s="354"/>
      <c r="C22" s="354"/>
      <c r="D22" s="354"/>
      <c r="E22" s="354"/>
      <c r="F22" s="355"/>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119" s="291" customFormat="1" ht="18" customHeight="1">
      <c r="A23" s="356" t="s">
        <v>544</v>
      </c>
      <c r="B23" s="357"/>
      <c r="C23" s="357"/>
      <c r="D23" s="357"/>
      <c r="E23" s="357"/>
      <c r="F23" s="35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row>
    <row r="24" spans="1:6" s="245" customFormat="1" ht="32.25" customHeight="1">
      <c r="A24" s="294" t="s">
        <v>545</v>
      </c>
      <c r="B24" s="294" t="s">
        <v>553</v>
      </c>
      <c r="C24" s="294" t="s">
        <v>547</v>
      </c>
      <c r="D24" s="294" t="s">
        <v>548</v>
      </c>
      <c r="E24" s="294" t="s">
        <v>549</v>
      </c>
      <c r="F24" s="294" t="s">
        <v>550</v>
      </c>
    </row>
    <row r="25" spans="1:6" s="6" customFormat="1" ht="293.25">
      <c r="A25" s="19" t="s">
        <v>340</v>
      </c>
      <c r="B25" s="19" t="s">
        <v>1074</v>
      </c>
      <c r="C25" s="38" t="s">
        <v>1229</v>
      </c>
      <c r="D25" s="59" t="s">
        <v>22</v>
      </c>
      <c r="E25" s="54" t="s">
        <v>939</v>
      </c>
      <c r="F25" s="58">
        <v>0.9</v>
      </c>
    </row>
    <row r="26" spans="1:6" s="6" customFormat="1" ht="306">
      <c r="A26" s="38" t="s">
        <v>341</v>
      </c>
      <c r="B26" s="114" t="s">
        <v>1145</v>
      </c>
      <c r="C26" s="13" t="s">
        <v>762</v>
      </c>
      <c r="D26" s="54" t="s">
        <v>16</v>
      </c>
      <c r="E26" s="54" t="s">
        <v>939</v>
      </c>
      <c r="F26" s="58">
        <v>0.85</v>
      </c>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6" s="245" customFormat="1" ht="32.25" customHeight="1">
      <c r="A29" s="294" t="s">
        <v>545</v>
      </c>
      <c r="B29" s="294" t="s">
        <v>553</v>
      </c>
      <c r="C29" s="294" t="s">
        <v>547</v>
      </c>
      <c r="D29" s="294" t="s">
        <v>548</v>
      </c>
      <c r="E29" s="294" t="s">
        <v>549</v>
      </c>
      <c r="F29" s="294" t="s">
        <v>550</v>
      </c>
    </row>
    <row r="30" spans="1:6" s="6" customFormat="1" ht="216.75">
      <c r="A30" s="38" t="s">
        <v>342</v>
      </c>
      <c r="B30" s="114" t="s">
        <v>1075</v>
      </c>
      <c r="C30" s="13" t="s">
        <v>1230</v>
      </c>
      <c r="D30" s="54" t="s">
        <v>16</v>
      </c>
      <c r="E30" s="54" t="s">
        <v>923</v>
      </c>
      <c r="F30" s="58">
        <v>0.9</v>
      </c>
    </row>
    <row r="31" spans="1:6" s="6" customFormat="1" ht="216.75">
      <c r="A31" s="38" t="s">
        <v>343</v>
      </c>
      <c r="B31" s="114" t="s">
        <v>1076</v>
      </c>
      <c r="C31" s="13" t="s">
        <v>763</v>
      </c>
      <c r="D31" s="54" t="s">
        <v>16</v>
      </c>
      <c r="E31" s="54" t="s">
        <v>923</v>
      </c>
      <c r="F31" s="58">
        <v>0.9</v>
      </c>
    </row>
    <row r="32" spans="1:6" s="6" customFormat="1" ht="58.5" customHeight="1">
      <c r="A32" s="55" t="s">
        <v>344</v>
      </c>
      <c r="B32" s="55" t="s">
        <v>1077</v>
      </c>
      <c r="C32" s="55" t="s">
        <v>764</v>
      </c>
      <c r="D32" s="57" t="s">
        <v>16</v>
      </c>
      <c r="E32" s="54" t="s">
        <v>923</v>
      </c>
      <c r="F32" s="60">
        <v>0.9</v>
      </c>
    </row>
    <row r="33" spans="1:6" s="6" customFormat="1" ht="94.5" customHeight="1">
      <c r="A33" s="55" t="s">
        <v>345</v>
      </c>
      <c r="B33" s="55" t="s">
        <v>1078</v>
      </c>
      <c r="C33" s="114" t="s">
        <v>765</v>
      </c>
      <c r="D33" s="59" t="s">
        <v>16</v>
      </c>
      <c r="E33" s="54" t="s">
        <v>923</v>
      </c>
      <c r="F33" s="65">
        <v>0.9</v>
      </c>
    </row>
    <row r="34" spans="1:6" s="6" customFormat="1" ht="293.25">
      <c r="A34" s="38" t="s">
        <v>346</v>
      </c>
      <c r="B34" s="114" t="s">
        <v>1146</v>
      </c>
      <c r="C34" s="114" t="s">
        <v>766</v>
      </c>
      <c r="D34" s="59" t="s">
        <v>16</v>
      </c>
      <c r="E34" s="54" t="s">
        <v>923</v>
      </c>
      <c r="F34" s="65">
        <v>0.9</v>
      </c>
    </row>
    <row r="35" spans="1:6" s="6" customFormat="1" ht="408.75" thickBot="1">
      <c r="A35" s="61" t="s">
        <v>347</v>
      </c>
      <c r="B35" s="61" t="s">
        <v>1079</v>
      </c>
      <c r="C35" s="61" t="s">
        <v>767</v>
      </c>
      <c r="D35" s="29" t="s">
        <v>16</v>
      </c>
      <c r="E35" s="54" t="s">
        <v>923</v>
      </c>
      <c r="F35" s="62">
        <v>0.9</v>
      </c>
    </row>
    <row r="36" spans="4:6" s="6" customFormat="1" ht="12.75">
      <c r="D36" s="63"/>
      <c r="E36" s="63"/>
      <c r="F36" s="63"/>
    </row>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sheetData>
  <sheetProtection insertColumns="0" insertRows="0" deleteColumns="0" deleteRows="0" autoFilter="0" pivotTables="0"/>
  <mergeCells count="20">
    <mergeCell ref="A22:F22"/>
    <mergeCell ref="A23:F23"/>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E20:E21 D16:E16 D20 D25:E26 E30:E35 D30:D34">
    <cfRule type="cellIs" priority="5"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19.xml><?xml version="1.0" encoding="utf-8"?>
<worksheet xmlns="http://schemas.openxmlformats.org/spreadsheetml/2006/main" xmlns:r="http://schemas.openxmlformats.org/officeDocument/2006/relationships">
  <dimension ref="A1:DP30"/>
  <sheetViews>
    <sheetView view="pageBreakPreview" zoomScale="90" zoomScaleNormal="85" zoomScaleSheetLayoutView="90" zoomScalePageLayoutView="0" workbookViewId="0" topLeftCell="B1">
      <selection activeCell="F29" sqref="F29"/>
    </sheetView>
  </sheetViews>
  <sheetFormatPr defaultColWidth="11.421875" defaultRowHeight="15"/>
  <cols>
    <col min="1" max="1" width="10.7109375" style="10" customWidth="1"/>
    <col min="2" max="2" width="64.421875" style="10" customWidth="1"/>
    <col min="3" max="4" width="30.7109375" style="10" customWidth="1"/>
    <col min="5" max="5" width="23.7109375" style="10" customWidth="1"/>
    <col min="6" max="6" width="32.140625" style="10" customWidth="1"/>
    <col min="7" max="7" width="13.7109375" style="10" customWidth="1"/>
    <col min="8" max="16384" width="11.421875" style="10" customWidth="1"/>
  </cols>
  <sheetData>
    <row r="1" spans="1:7" s="211" customFormat="1" ht="50.25" customHeight="1" thickBot="1">
      <c r="A1" s="288"/>
      <c r="B1" s="296" t="s">
        <v>430</v>
      </c>
      <c r="C1" s="344" t="s">
        <v>431</v>
      </c>
      <c r="D1" s="344"/>
      <c r="E1" s="344"/>
      <c r="F1" s="344"/>
      <c r="G1" s="345"/>
    </row>
    <row r="2" spans="1:7" s="211" customFormat="1" ht="9.75" customHeight="1" thickTop="1">
      <c r="A2" s="288"/>
      <c r="B2" s="346"/>
      <c r="C2" s="346"/>
      <c r="D2" s="346"/>
      <c r="E2" s="346"/>
      <c r="F2" s="346"/>
      <c r="G2" s="212"/>
    </row>
    <row r="3" spans="1:7" s="211" customFormat="1" ht="16.5">
      <c r="A3" s="288"/>
      <c r="B3" s="347" t="s">
        <v>532</v>
      </c>
      <c r="C3" s="347"/>
      <c r="D3" s="347"/>
      <c r="E3" s="347"/>
      <c r="F3" s="347"/>
      <c r="G3" s="348"/>
    </row>
    <row r="4" spans="1:7" s="211" customFormat="1" ht="32.25" customHeight="1">
      <c r="A4" s="288"/>
      <c r="B4" s="298" t="s">
        <v>533</v>
      </c>
      <c r="C4" s="349" t="str">
        <f>+VLOOKUP(C6,'Unidades Administrativas 2016'!E2:F28,2,FALSE)</f>
        <v>E002 - Promover el pleno ejercicio de los derechos de acceso a la información pública y de protección de datos personales.</v>
      </c>
      <c r="D4" s="350"/>
      <c r="E4" s="350"/>
      <c r="F4" s="350"/>
      <c r="G4" s="351"/>
    </row>
    <row r="5" spans="1:7" s="211" customFormat="1" ht="39.75" customHeight="1">
      <c r="A5" s="288"/>
      <c r="B5" s="298" t="s">
        <v>534</v>
      </c>
      <c r="C5" s="349" t="s">
        <v>535</v>
      </c>
      <c r="D5" s="350"/>
      <c r="E5" s="350"/>
      <c r="F5" s="350"/>
      <c r="G5" s="351"/>
    </row>
    <row r="6" spans="1:7" s="211" customFormat="1" ht="16.5" customHeight="1">
      <c r="A6" s="288"/>
      <c r="B6" s="298" t="s">
        <v>536</v>
      </c>
      <c r="C6" s="349" t="s">
        <v>515</v>
      </c>
      <c r="D6" s="350"/>
      <c r="E6" s="350"/>
      <c r="F6" s="350"/>
      <c r="G6" s="351"/>
    </row>
    <row r="7" spans="1:7" s="211" customFormat="1" ht="16.5" customHeight="1">
      <c r="A7" s="288"/>
      <c r="B7" s="352" t="s">
        <v>537</v>
      </c>
      <c r="C7" s="352"/>
      <c r="D7" s="352"/>
      <c r="E7" s="352"/>
      <c r="F7" s="352"/>
      <c r="G7" s="214">
        <f>VLOOKUP(C4,'Unidades Administrativas 2016'!C31:D36,2,FALSE)</f>
        <v>213087358</v>
      </c>
    </row>
    <row r="8" spans="1:7" s="211" customFormat="1" ht="16.5">
      <c r="A8" s="288"/>
      <c r="B8" s="347" t="s">
        <v>538</v>
      </c>
      <c r="C8" s="347"/>
      <c r="D8" s="347"/>
      <c r="E8" s="347"/>
      <c r="F8" s="347"/>
      <c r="G8" s="348"/>
    </row>
    <row r="9" spans="1:7" s="211" customFormat="1" ht="42.75" customHeight="1">
      <c r="A9" s="288"/>
      <c r="B9" s="298" t="s">
        <v>539</v>
      </c>
      <c r="C9" s="349" t="str">
        <f>+VLOOKUP(C6,'Unidades Administrativas 2016'!E3:H28,4,FALSE)</f>
        <v>Promover el pleno ejercicio de los derechos de acceso a la información pública y de protección de datos personales, así como la transparencia y apertura de las instituciones públicas.</v>
      </c>
      <c r="D9" s="350"/>
      <c r="E9" s="350"/>
      <c r="F9" s="350"/>
      <c r="G9" s="351"/>
    </row>
    <row r="10" spans="2:120" s="222" customFormat="1" ht="16.5" customHeight="1" hidden="1">
      <c r="B10" s="215" t="s">
        <v>540</v>
      </c>
      <c r="C10" s="343" t="s">
        <v>541</v>
      </c>
      <c r="D10" s="343"/>
      <c r="E10" s="343"/>
      <c r="F10" s="343"/>
      <c r="G10" s="216"/>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row>
    <row r="11" spans="2:120" s="222" customFormat="1" ht="9" customHeight="1">
      <c r="B11" s="359"/>
      <c r="C11" s="360"/>
      <c r="D11" s="360"/>
      <c r="E11" s="360"/>
      <c r="F11" s="360"/>
      <c r="G11" s="360"/>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row>
    <row r="12" spans="2:120" s="222" customFormat="1" ht="18" customHeight="1">
      <c r="B12" s="348" t="s">
        <v>542</v>
      </c>
      <c r="C12" s="348"/>
      <c r="D12" s="348"/>
      <c r="E12" s="348"/>
      <c r="F12" s="348"/>
      <c r="G12" s="348"/>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row>
    <row r="13" spans="2:120" s="222" customFormat="1" ht="16.5">
      <c r="B13" s="373" t="s">
        <v>543</v>
      </c>
      <c r="C13" s="374"/>
      <c r="D13" s="374"/>
      <c r="E13" s="374"/>
      <c r="F13" s="374"/>
      <c r="G13" s="375"/>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row>
    <row r="14" spans="2:120" s="222" customFormat="1" ht="18" customHeight="1">
      <c r="B14" s="383" t="s">
        <v>544</v>
      </c>
      <c r="C14" s="384"/>
      <c r="D14" s="384"/>
      <c r="E14" s="384"/>
      <c r="F14" s="384"/>
      <c r="G14" s="385"/>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row>
    <row r="15" spans="1:7" s="11" customFormat="1" ht="32.25" customHeight="1" thickBot="1">
      <c r="A15" s="268"/>
      <c r="B15" s="269" t="s">
        <v>545</v>
      </c>
      <c r="C15" s="269" t="s">
        <v>546</v>
      </c>
      <c r="D15" s="269" t="s">
        <v>547</v>
      </c>
      <c r="E15" s="269" t="s">
        <v>548</v>
      </c>
      <c r="F15" s="269" t="s">
        <v>549</v>
      </c>
      <c r="G15" s="269" t="s">
        <v>550</v>
      </c>
    </row>
    <row r="16" spans="1:7" s="6" customFormat="1" ht="409.5">
      <c r="A16" s="12" t="s">
        <v>7</v>
      </c>
      <c r="B16" s="13" t="s">
        <v>422</v>
      </c>
      <c r="C16" s="13" t="s">
        <v>976</v>
      </c>
      <c r="D16" s="13" t="s">
        <v>1218</v>
      </c>
      <c r="E16" s="15" t="s">
        <v>17</v>
      </c>
      <c r="F16" s="15" t="s">
        <v>905</v>
      </c>
      <c r="G16" s="162">
        <v>1</v>
      </c>
    </row>
    <row r="17" spans="2:120" s="222" customFormat="1" ht="16.5">
      <c r="B17" s="373" t="s">
        <v>1132</v>
      </c>
      <c r="C17" s="374"/>
      <c r="D17" s="374"/>
      <c r="E17" s="374"/>
      <c r="F17" s="374"/>
      <c r="G17" s="375"/>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row>
    <row r="18" spans="2:120" s="222" customFormat="1" ht="18" customHeight="1">
      <c r="B18" s="383" t="s">
        <v>544</v>
      </c>
      <c r="C18" s="384"/>
      <c r="D18" s="384"/>
      <c r="E18" s="384"/>
      <c r="F18" s="384"/>
      <c r="G18" s="385"/>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row>
    <row r="19" spans="1:7" s="245" customFormat="1" ht="32.25" customHeight="1" thickBot="1">
      <c r="A19" s="268"/>
      <c r="B19" s="269" t="s">
        <v>545</v>
      </c>
      <c r="C19" s="269" t="s">
        <v>553</v>
      </c>
      <c r="D19" s="269" t="s">
        <v>547</v>
      </c>
      <c r="E19" s="269" t="s">
        <v>548</v>
      </c>
      <c r="F19" s="269" t="s">
        <v>549</v>
      </c>
      <c r="G19" s="269" t="s">
        <v>550</v>
      </c>
    </row>
    <row r="20" spans="1:7" s="6" customFormat="1" ht="409.5">
      <c r="A20" s="270" t="s">
        <v>8</v>
      </c>
      <c r="B20" s="114" t="s">
        <v>228</v>
      </c>
      <c r="C20" s="114" t="s">
        <v>977</v>
      </c>
      <c r="D20" s="114" t="s">
        <v>684</v>
      </c>
      <c r="E20" s="247" t="s">
        <v>18</v>
      </c>
      <c r="F20" s="247" t="s">
        <v>905</v>
      </c>
      <c r="G20" s="47">
        <v>1</v>
      </c>
    </row>
    <row r="21" spans="1:7" s="6" customFormat="1" ht="409.5" thickBot="1">
      <c r="A21" s="18" t="s">
        <v>9</v>
      </c>
      <c r="B21" s="13" t="s">
        <v>229</v>
      </c>
      <c r="C21" s="13" t="s">
        <v>978</v>
      </c>
      <c r="D21" s="13" t="s">
        <v>685</v>
      </c>
      <c r="E21" s="15" t="s">
        <v>18</v>
      </c>
      <c r="F21" s="15" t="s">
        <v>951</v>
      </c>
      <c r="G21" s="145">
        <v>1</v>
      </c>
    </row>
    <row r="22" spans="1:7" s="6" customFormat="1" ht="332.25" thickBot="1">
      <c r="A22" s="152" t="s">
        <v>9</v>
      </c>
      <c r="B22" s="89" t="s">
        <v>230</v>
      </c>
      <c r="C22" s="13" t="s">
        <v>979</v>
      </c>
      <c r="D22" s="89" t="s">
        <v>686</v>
      </c>
      <c r="E22" s="88" t="s">
        <v>18</v>
      </c>
      <c r="F22" s="246" t="s">
        <v>951</v>
      </c>
      <c r="G22" s="156">
        <v>1</v>
      </c>
    </row>
    <row r="23" spans="1:7" s="6" customFormat="1" ht="128.25" thickBot="1">
      <c r="A23" s="24" t="s">
        <v>10</v>
      </c>
      <c r="B23" s="19" t="s">
        <v>231</v>
      </c>
      <c r="C23" s="13" t="s">
        <v>980</v>
      </c>
      <c r="D23" s="38" t="s">
        <v>687</v>
      </c>
      <c r="E23" s="21" t="s">
        <v>16</v>
      </c>
      <c r="F23" s="246" t="s">
        <v>923</v>
      </c>
      <c r="G23" s="34">
        <v>1</v>
      </c>
    </row>
    <row r="24" spans="1:7" s="6" customFormat="1" ht="383.25" thickBot="1">
      <c r="A24" s="24" t="s">
        <v>10</v>
      </c>
      <c r="B24" s="19" t="s">
        <v>231</v>
      </c>
      <c r="C24" s="13" t="s">
        <v>981</v>
      </c>
      <c r="D24" s="38" t="s">
        <v>688</v>
      </c>
      <c r="E24" s="21" t="s">
        <v>16</v>
      </c>
      <c r="F24" s="246" t="s">
        <v>923</v>
      </c>
      <c r="G24" s="34">
        <v>1</v>
      </c>
    </row>
    <row r="25" spans="1:7" s="6" customFormat="1" ht="409.5" thickBot="1">
      <c r="A25" s="37" t="s">
        <v>10</v>
      </c>
      <c r="B25" s="55" t="s">
        <v>232</v>
      </c>
      <c r="C25" s="13" t="s">
        <v>982</v>
      </c>
      <c r="D25" s="55" t="s">
        <v>689</v>
      </c>
      <c r="E25" s="51" t="s">
        <v>16</v>
      </c>
      <c r="F25" s="246" t="s">
        <v>923</v>
      </c>
      <c r="G25" s="156">
        <v>1</v>
      </c>
    </row>
    <row r="26" spans="1:7" s="6" customFormat="1" ht="409.5" thickBot="1">
      <c r="A26" s="18" t="s">
        <v>10</v>
      </c>
      <c r="B26" s="38" t="s">
        <v>233</v>
      </c>
      <c r="C26" s="13" t="s">
        <v>983</v>
      </c>
      <c r="D26" s="38" t="s">
        <v>690</v>
      </c>
      <c r="E26" s="21" t="s">
        <v>16</v>
      </c>
      <c r="F26" s="246" t="s">
        <v>923</v>
      </c>
      <c r="G26" s="34">
        <v>1</v>
      </c>
    </row>
    <row r="27" spans="1:7" s="6" customFormat="1" ht="166.5" thickBot="1">
      <c r="A27" s="18" t="s">
        <v>10</v>
      </c>
      <c r="B27" s="38" t="s">
        <v>234</v>
      </c>
      <c r="C27" s="13" t="s">
        <v>984</v>
      </c>
      <c r="D27" s="38" t="s">
        <v>691</v>
      </c>
      <c r="E27" s="21" t="s">
        <v>16</v>
      </c>
      <c r="F27" s="246" t="s">
        <v>923</v>
      </c>
      <c r="G27" s="34">
        <v>1</v>
      </c>
    </row>
    <row r="28" spans="1:7" s="6" customFormat="1" ht="306.75" thickBot="1">
      <c r="A28" s="37" t="s">
        <v>10</v>
      </c>
      <c r="B28" s="55" t="s">
        <v>235</v>
      </c>
      <c r="C28" s="13" t="s">
        <v>985</v>
      </c>
      <c r="D28" s="55" t="s">
        <v>692</v>
      </c>
      <c r="E28" s="51" t="s">
        <v>16</v>
      </c>
      <c r="F28" s="246" t="s">
        <v>923</v>
      </c>
      <c r="G28" s="156">
        <v>1</v>
      </c>
    </row>
    <row r="29" spans="1:7" s="6" customFormat="1" ht="319.5" thickBot="1">
      <c r="A29" s="39" t="s">
        <v>10</v>
      </c>
      <c r="B29" s="61" t="s">
        <v>236</v>
      </c>
      <c r="C29" s="13" t="s">
        <v>986</v>
      </c>
      <c r="D29" s="61" t="s">
        <v>693</v>
      </c>
      <c r="E29" s="28" t="s">
        <v>16</v>
      </c>
      <c r="F29" s="246" t="s">
        <v>923</v>
      </c>
      <c r="G29" s="43">
        <v>1</v>
      </c>
    </row>
    <row r="30" s="6" customFormat="1" ht="12.75">
      <c r="B30" s="6">
        <f>COUNTA(B16:B29)</f>
        <v>14</v>
      </c>
    </row>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sheetData>
  <sheetProtection insertColumns="0" insertRows="0" deleteColumns="0" deleteRows="0" autoFilter="0" pivotTables="0"/>
  <mergeCells count="16">
    <mergeCell ref="B11:G11"/>
    <mergeCell ref="C10:F10"/>
    <mergeCell ref="C1:G1"/>
    <mergeCell ref="B2:F2"/>
    <mergeCell ref="B3:G3"/>
    <mergeCell ref="C4:G4"/>
    <mergeCell ref="C5:G5"/>
    <mergeCell ref="C6:G6"/>
    <mergeCell ref="B7:F7"/>
    <mergeCell ref="B8:G8"/>
    <mergeCell ref="C9:G9"/>
    <mergeCell ref="B12:G12"/>
    <mergeCell ref="B13:G13"/>
    <mergeCell ref="B14:G14"/>
    <mergeCell ref="B17:G17"/>
    <mergeCell ref="B18:G18"/>
  </mergeCells>
  <conditionalFormatting sqref="A16 E20:E29 E16:F16 A20:A29">
    <cfRule type="cellIs" priority="3" dxfId="112" operator="equal">
      <formula>"Seleccionar"</formula>
    </cfRule>
  </conditionalFormatting>
  <conditionalFormatting sqref="F20:F29">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fitToWidth="0" horizontalDpi="600" verticalDpi="600" orientation="landscape" paperSize="17" r:id="rId1"/>
  <rowBreaks count="1" manualBreakCount="1">
    <brk id="25" max="6" man="1"/>
  </rowBreaks>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2:E20"/>
  <sheetViews>
    <sheetView showGridLines="0" zoomScale="80" zoomScaleNormal="80" zoomScalePageLayoutView="0" workbookViewId="0" topLeftCell="A1">
      <selection activeCell="B2" sqref="B2:E2"/>
    </sheetView>
  </sheetViews>
  <sheetFormatPr defaultColWidth="11.421875" defaultRowHeight="15"/>
  <cols>
    <col min="1" max="1" width="78.421875" style="0" customWidth="1"/>
    <col min="2" max="2" width="37.140625" style="0" customWidth="1"/>
    <col min="3" max="3" width="40.28125" style="0" customWidth="1"/>
    <col min="4" max="4" width="34.28125" style="0" customWidth="1"/>
    <col min="5" max="5" width="34.140625" style="0" customWidth="1"/>
  </cols>
  <sheetData>
    <row r="2" spans="1:5" ht="50.25" customHeight="1" thickBot="1">
      <c r="A2" s="201" t="s">
        <v>430</v>
      </c>
      <c r="B2" s="336" t="s">
        <v>431</v>
      </c>
      <c r="C2" s="336"/>
      <c r="D2" s="336"/>
      <c r="E2" s="336"/>
    </row>
    <row r="3" ht="15.75" thickTop="1"/>
    <row r="5" spans="1:5" ht="20.25" customHeight="1">
      <c r="A5" s="337" t="s">
        <v>432</v>
      </c>
      <c r="B5" s="338"/>
      <c r="C5" s="338"/>
      <c r="D5" s="338"/>
      <c r="E5" s="338"/>
    </row>
    <row r="6" spans="1:5" ht="20.25" customHeight="1">
      <c r="A6" s="338"/>
      <c r="B6" s="338"/>
      <c r="C6" s="338"/>
      <c r="D6" s="338"/>
      <c r="E6" s="338"/>
    </row>
    <row r="7" spans="1:5" ht="20.25" customHeight="1">
      <c r="A7" s="338"/>
      <c r="B7" s="338"/>
      <c r="C7" s="338"/>
      <c r="D7" s="338"/>
      <c r="E7" s="338"/>
    </row>
    <row r="8" spans="1:5" ht="20.25" customHeight="1">
      <c r="A8" s="338"/>
      <c r="B8" s="338"/>
      <c r="C8" s="338"/>
      <c r="D8" s="338"/>
      <c r="E8" s="338"/>
    </row>
    <row r="9" spans="1:5" ht="36" customHeight="1">
      <c r="A9" s="339" t="s">
        <v>433</v>
      </c>
      <c r="B9" s="339"/>
      <c r="C9" s="339"/>
      <c r="D9" s="339"/>
      <c r="E9" s="339"/>
    </row>
    <row r="11" spans="1:5" ht="20.25" customHeight="1">
      <c r="A11" s="340" t="s">
        <v>434</v>
      </c>
      <c r="B11" s="341"/>
      <c r="C11" s="341"/>
      <c r="D11" s="341"/>
      <c r="E11" s="341"/>
    </row>
    <row r="12" spans="1:5" ht="20.25" customHeight="1">
      <c r="A12" s="341"/>
      <c r="B12" s="341"/>
      <c r="C12" s="341"/>
      <c r="D12" s="341"/>
      <c r="E12" s="341"/>
    </row>
    <row r="13" spans="1:5" ht="20.25" customHeight="1">
      <c r="A13" s="341"/>
      <c r="B13" s="341"/>
      <c r="C13" s="341"/>
      <c r="D13" s="341"/>
      <c r="E13" s="341"/>
    </row>
    <row r="14" spans="1:5" ht="20.25" customHeight="1">
      <c r="A14" s="341"/>
      <c r="B14" s="341"/>
      <c r="C14" s="341"/>
      <c r="D14" s="341"/>
      <c r="E14" s="341"/>
    </row>
    <row r="15" spans="1:5" ht="20.25" customHeight="1">
      <c r="A15" s="341"/>
      <c r="B15" s="341"/>
      <c r="C15" s="341"/>
      <c r="D15" s="341"/>
      <c r="E15" s="341"/>
    </row>
    <row r="16" spans="1:5" ht="20.25" customHeight="1" hidden="1">
      <c r="A16" s="341"/>
      <c r="B16" s="341"/>
      <c r="C16" s="341"/>
      <c r="D16" s="341"/>
      <c r="E16" s="341"/>
    </row>
    <row r="17" ht="15" hidden="1"/>
    <row r="18" spans="1:5" ht="69.75" customHeight="1">
      <c r="A18" s="342"/>
      <c r="B18" s="342"/>
      <c r="C18" s="342"/>
      <c r="D18" s="342"/>
      <c r="E18" s="342"/>
    </row>
    <row r="19" spans="1:5" ht="20.25" customHeight="1">
      <c r="A19" s="202"/>
      <c r="B19" s="203"/>
      <c r="C19" s="204"/>
      <c r="D19" s="203"/>
      <c r="E19" s="202"/>
    </row>
    <row r="20" spans="1:5" ht="20.25" customHeight="1">
      <c r="A20" s="202"/>
      <c r="B20" s="204"/>
      <c r="C20" s="204"/>
      <c r="D20" s="204"/>
      <c r="E20" s="202"/>
    </row>
  </sheetData>
  <sheetProtection/>
  <mergeCells count="5">
    <mergeCell ref="B2:E2"/>
    <mergeCell ref="A5:E8"/>
    <mergeCell ref="A9:E9"/>
    <mergeCell ref="A11:E16"/>
    <mergeCell ref="A18:E18"/>
  </mergeCells>
  <printOptions/>
  <pageMargins left="0.7480314960629921" right="0.7480314960629921" top="0.984251968503937" bottom="0.984251968503937" header="0.5118110236220472" footer="0.5118110236220472"/>
  <pageSetup fitToHeight="1" fitToWidth="1" horizontalDpi="600" verticalDpi="600" orientation="landscape" scale="53" r:id="rId1"/>
</worksheet>
</file>

<file path=xl/worksheets/sheet20.xml><?xml version="1.0" encoding="utf-8"?>
<worksheet xmlns="http://schemas.openxmlformats.org/spreadsheetml/2006/main" xmlns:r="http://schemas.openxmlformats.org/officeDocument/2006/relationships">
  <dimension ref="A1:DO38"/>
  <sheetViews>
    <sheetView view="pageBreakPreview" zoomScale="90" zoomScaleNormal="85" zoomScaleSheetLayoutView="90" zoomScalePageLayoutView="109" workbookViewId="0" topLeftCell="A1">
      <selection activeCell="C16" sqref="C16"/>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0" width="10.8515625" style="10" customWidth="1"/>
    <col min="11" max="11" width="43.7109375" style="10" customWidth="1"/>
    <col min="12" max="16384" width="10.851562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E003 - Coordinar el Sistema Nacional de Transparencia, Acceso a la Información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524</v>
      </c>
      <c r="C6" s="350"/>
      <c r="D6" s="350"/>
      <c r="E6" s="350"/>
      <c r="F6" s="351"/>
    </row>
    <row r="7" spans="1:6" s="211" customFormat="1" ht="16.5" customHeight="1">
      <c r="A7" s="352" t="s">
        <v>537</v>
      </c>
      <c r="B7" s="352"/>
      <c r="C7" s="352"/>
      <c r="D7" s="352"/>
      <c r="E7" s="352"/>
      <c r="F7" s="214">
        <f>VLOOKUP(B4,'Unidades Administrativas 2016'!C31:D36,2,FALSE)</f>
        <v>142627362</v>
      </c>
    </row>
    <row r="8" spans="1:6" s="211" customFormat="1" ht="16.5">
      <c r="A8" s="347" t="s">
        <v>538</v>
      </c>
      <c r="B8" s="347"/>
      <c r="C8" s="347"/>
      <c r="D8" s="347"/>
      <c r="E8" s="347"/>
      <c r="F8" s="348"/>
    </row>
    <row r="9" spans="1:6" s="211" customFormat="1" ht="42.75" customHeight="1">
      <c r="A9" s="298" t="s">
        <v>539</v>
      </c>
      <c r="B9" s="349" t="str">
        <f>+VLOOKUP(B6,'Unidades Administrativas 2016'!E3:H28,4,FALSE)</f>
        <v>Coordinar el Sistema Nacional de Transparencia y de Protección de Datos Personales, para que los órganos garantes establezcan, apliquen y evalúen acciones de acceso a la información pública,  protección y debido tratamiento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10" s="245" customFormat="1" ht="32.25" customHeight="1">
      <c r="A15" s="294" t="s">
        <v>545</v>
      </c>
      <c r="B15" s="294" t="s">
        <v>546</v>
      </c>
      <c r="C15" s="294" t="s">
        <v>547</v>
      </c>
      <c r="D15" s="294" t="s">
        <v>548</v>
      </c>
      <c r="E15" s="294" t="s">
        <v>549</v>
      </c>
      <c r="F15" s="294" t="s">
        <v>550</v>
      </c>
      <c r="G15" s="388"/>
      <c r="H15" s="389"/>
      <c r="I15" s="389"/>
      <c r="J15" s="389"/>
    </row>
    <row r="16" spans="1:10" s="6" customFormat="1" ht="135.75" customHeight="1">
      <c r="A16" s="44" t="s">
        <v>373</v>
      </c>
      <c r="B16" s="44" t="s">
        <v>1092</v>
      </c>
      <c r="C16" s="44" t="s">
        <v>1221</v>
      </c>
      <c r="D16" s="80" t="s">
        <v>17</v>
      </c>
      <c r="E16" s="80" t="s">
        <v>905</v>
      </c>
      <c r="F16" s="265">
        <v>1</v>
      </c>
      <c r="G16" s="388"/>
      <c r="H16" s="390"/>
      <c r="I16" s="389"/>
      <c r="J16" s="389"/>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10" s="245" customFormat="1" ht="32.25" customHeight="1">
      <c r="A19" s="294" t="s">
        <v>545</v>
      </c>
      <c r="B19" s="294" t="s">
        <v>553</v>
      </c>
      <c r="C19" s="294" t="s">
        <v>547</v>
      </c>
      <c r="D19" s="294" t="s">
        <v>548</v>
      </c>
      <c r="E19" s="294" t="s">
        <v>549</v>
      </c>
      <c r="F19" s="294" t="s">
        <v>550</v>
      </c>
      <c r="G19" s="307"/>
      <c r="H19" s="308"/>
      <c r="I19" s="309"/>
      <c r="J19" s="309"/>
    </row>
    <row r="20" spans="1:6" s="6" customFormat="1" ht="229.5">
      <c r="A20" s="33" t="s">
        <v>372</v>
      </c>
      <c r="B20" s="33" t="s">
        <v>1093</v>
      </c>
      <c r="C20" s="33" t="s">
        <v>780</v>
      </c>
      <c r="D20" s="26" t="s">
        <v>22</v>
      </c>
      <c r="E20" s="26" t="s">
        <v>922</v>
      </c>
      <c r="F20" s="140">
        <v>0.8</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10" s="245" customFormat="1" ht="32.25" customHeight="1">
      <c r="A23" s="294" t="s">
        <v>545</v>
      </c>
      <c r="B23" s="294" t="s">
        <v>553</v>
      </c>
      <c r="C23" s="294" t="s">
        <v>547</v>
      </c>
      <c r="D23" s="294" t="s">
        <v>548</v>
      </c>
      <c r="E23" s="294" t="s">
        <v>549</v>
      </c>
      <c r="F23" s="294" t="s">
        <v>550</v>
      </c>
      <c r="G23" s="307"/>
      <c r="H23" s="308"/>
      <c r="I23" s="309"/>
      <c r="J23" s="309"/>
    </row>
    <row r="24" spans="1:6" s="6" customFormat="1" ht="153">
      <c r="A24" s="271" t="s">
        <v>371</v>
      </c>
      <c r="B24" s="271" t="s">
        <v>1094</v>
      </c>
      <c r="C24" s="44" t="s">
        <v>781</v>
      </c>
      <c r="D24" s="80" t="s">
        <v>16</v>
      </c>
      <c r="E24" s="80" t="s">
        <v>939</v>
      </c>
      <c r="F24" s="145">
        <v>0.8</v>
      </c>
    </row>
    <row r="25" spans="1:10" s="6" customFormat="1" ht="369.75">
      <c r="A25" s="19" t="s">
        <v>370</v>
      </c>
      <c r="B25" s="19" t="s">
        <v>1095</v>
      </c>
      <c r="C25" s="33" t="s">
        <v>782</v>
      </c>
      <c r="D25" s="26" t="s">
        <v>16</v>
      </c>
      <c r="E25" s="26" t="s">
        <v>939</v>
      </c>
      <c r="F25" s="34">
        <v>0.98</v>
      </c>
      <c r="G25" s="387"/>
      <c r="H25" s="391"/>
      <c r="I25" s="391"/>
      <c r="J25" s="391"/>
    </row>
    <row r="26" spans="1:10" s="6" customFormat="1" ht="178.5">
      <c r="A26" s="33" t="s">
        <v>369</v>
      </c>
      <c r="B26" s="33" t="s">
        <v>1096</v>
      </c>
      <c r="C26" s="33" t="s">
        <v>783</v>
      </c>
      <c r="D26" s="26" t="s">
        <v>16</v>
      </c>
      <c r="E26" s="26" t="s">
        <v>965</v>
      </c>
      <c r="F26" s="34">
        <v>0.73</v>
      </c>
      <c r="G26" s="387"/>
      <c r="H26" s="391"/>
      <c r="I26" s="391"/>
      <c r="J26" s="391"/>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10" s="245" customFormat="1" ht="32.25" customHeight="1">
      <c r="A29" s="294" t="s">
        <v>545</v>
      </c>
      <c r="B29" s="294" t="s">
        <v>553</v>
      </c>
      <c r="C29" s="294" t="s">
        <v>547</v>
      </c>
      <c r="D29" s="294" t="s">
        <v>548</v>
      </c>
      <c r="E29" s="294" t="s">
        <v>549</v>
      </c>
      <c r="F29" s="294" t="s">
        <v>550</v>
      </c>
      <c r="G29" s="307"/>
      <c r="H29" s="308"/>
      <c r="I29" s="309"/>
      <c r="J29" s="309"/>
    </row>
    <row r="30" spans="1:6" s="6" customFormat="1" ht="204">
      <c r="A30" s="33" t="s">
        <v>368</v>
      </c>
      <c r="B30" s="33" t="s">
        <v>1097</v>
      </c>
      <c r="C30" s="33" t="s">
        <v>784</v>
      </c>
      <c r="D30" s="26" t="s">
        <v>16</v>
      </c>
      <c r="E30" s="26" t="s">
        <v>923</v>
      </c>
      <c r="F30" s="34">
        <v>0.85</v>
      </c>
    </row>
    <row r="31" spans="1:6" s="6" customFormat="1" ht="102">
      <c r="A31" s="33" t="s">
        <v>367</v>
      </c>
      <c r="B31" s="33" t="s">
        <v>1098</v>
      </c>
      <c r="C31" s="33" t="s">
        <v>785</v>
      </c>
      <c r="D31" s="26" t="s">
        <v>16</v>
      </c>
      <c r="E31" s="26" t="s">
        <v>923</v>
      </c>
      <c r="F31" s="34">
        <v>0.85</v>
      </c>
    </row>
    <row r="32" spans="1:6" s="6" customFormat="1" ht="102">
      <c r="A32" s="33" t="s">
        <v>366</v>
      </c>
      <c r="B32" s="33" t="s">
        <v>1099</v>
      </c>
      <c r="C32" s="33" t="s">
        <v>786</v>
      </c>
      <c r="D32" s="26" t="s">
        <v>16</v>
      </c>
      <c r="E32" s="26" t="s">
        <v>923</v>
      </c>
      <c r="F32" s="34">
        <v>0.9</v>
      </c>
    </row>
    <row r="33" spans="1:6" s="6" customFormat="1" ht="89.25">
      <c r="A33" s="33" t="s">
        <v>365</v>
      </c>
      <c r="B33" s="33" t="s">
        <v>1100</v>
      </c>
      <c r="C33" s="33" t="s">
        <v>787</v>
      </c>
      <c r="D33" s="26" t="s">
        <v>16</v>
      </c>
      <c r="E33" s="26" t="s">
        <v>923</v>
      </c>
      <c r="F33" s="34">
        <v>0.86</v>
      </c>
    </row>
    <row r="34" spans="1:10" s="6" customFormat="1" ht="127.5">
      <c r="A34" s="33" t="s">
        <v>364</v>
      </c>
      <c r="B34" s="33" t="s">
        <v>1101</v>
      </c>
      <c r="C34" s="33" t="s">
        <v>788</v>
      </c>
      <c r="D34" s="26" t="s">
        <v>16</v>
      </c>
      <c r="E34" s="26" t="s">
        <v>1013</v>
      </c>
      <c r="F34" s="34">
        <v>0.86</v>
      </c>
      <c r="G34" s="388"/>
      <c r="H34" s="389"/>
      <c r="I34" s="389"/>
      <c r="J34" s="389"/>
    </row>
    <row r="35" spans="1:10" s="6" customFormat="1" ht="369.75">
      <c r="A35" s="33" t="s">
        <v>363</v>
      </c>
      <c r="B35" s="33" t="s">
        <v>1102</v>
      </c>
      <c r="C35" s="42" t="s">
        <v>789</v>
      </c>
      <c r="D35" s="26" t="s">
        <v>16</v>
      </c>
      <c r="E35" s="26" t="s">
        <v>923</v>
      </c>
      <c r="F35" s="34">
        <v>0.9</v>
      </c>
      <c r="G35" s="386"/>
      <c r="H35" s="386"/>
      <c r="I35" s="386"/>
      <c r="J35" s="386"/>
    </row>
    <row r="36" spans="1:10" s="6" customFormat="1" ht="280.5">
      <c r="A36" s="42" t="s">
        <v>362</v>
      </c>
      <c r="B36" s="42" t="s">
        <v>1103</v>
      </c>
      <c r="C36" s="42" t="s">
        <v>789</v>
      </c>
      <c r="D36" s="26" t="s">
        <v>16</v>
      </c>
      <c r="E36" s="26" t="s">
        <v>923</v>
      </c>
      <c r="F36" s="34">
        <v>0.9</v>
      </c>
      <c r="G36" s="386"/>
      <c r="H36" s="386"/>
      <c r="I36" s="386"/>
      <c r="J36" s="386"/>
    </row>
    <row r="37" spans="1:10" s="6" customFormat="1" ht="204">
      <c r="A37" s="33" t="s">
        <v>361</v>
      </c>
      <c r="B37" s="33" t="s">
        <v>1104</v>
      </c>
      <c r="C37" s="33" t="s">
        <v>784</v>
      </c>
      <c r="D37" s="26" t="s">
        <v>16</v>
      </c>
      <c r="E37" s="26" t="s">
        <v>923</v>
      </c>
      <c r="F37" s="34">
        <v>0.86</v>
      </c>
      <c r="G37" s="387"/>
      <c r="H37" s="387"/>
      <c r="I37" s="387"/>
      <c r="J37" s="387"/>
    </row>
    <row r="38" spans="1:10" s="6" customFormat="1" ht="102.75" thickBot="1">
      <c r="A38" s="40" t="s">
        <v>360</v>
      </c>
      <c r="B38" s="40" t="s">
        <v>1098</v>
      </c>
      <c r="C38" s="40" t="s">
        <v>785</v>
      </c>
      <c r="D38" s="29" t="s">
        <v>16</v>
      </c>
      <c r="E38" s="29" t="s">
        <v>923</v>
      </c>
      <c r="F38" s="43">
        <v>0.85</v>
      </c>
      <c r="G38" s="387"/>
      <c r="H38" s="387"/>
      <c r="I38" s="387"/>
      <c r="J38" s="387"/>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sheetData>
  <sheetProtection insertColumns="0" insertRows="0" deleteColumns="0" deleteRows="0" autoFilter="0" pivotTables="0"/>
  <mergeCells count="26">
    <mergeCell ref="G35:J36"/>
    <mergeCell ref="G37:J38"/>
    <mergeCell ref="G15:J16"/>
    <mergeCell ref="G34:J34"/>
    <mergeCell ref="A11:F11"/>
    <mergeCell ref="A12:F12"/>
    <mergeCell ref="A13:F13"/>
    <mergeCell ref="A14:F14"/>
    <mergeCell ref="A17:F17"/>
    <mergeCell ref="A18:F18"/>
    <mergeCell ref="A21:F21"/>
    <mergeCell ref="A22:F22"/>
    <mergeCell ref="A27:F27"/>
    <mergeCell ref="A28:F28"/>
    <mergeCell ref="G26:J26"/>
    <mergeCell ref="G25:J25"/>
    <mergeCell ref="B10:E10"/>
    <mergeCell ref="B1:F1"/>
    <mergeCell ref="A2:E2"/>
    <mergeCell ref="A3:F3"/>
    <mergeCell ref="B4:F4"/>
    <mergeCell ref="B5:F5"/>
    <mergeCell ref="B6:F6"/>
    <mergeCell ref="A7:E7"/>
    <mergeCell ref="A8:F8"/>
    <mergeCell ref="B9:F9"/>
  </mergeCells>
  <conditionalFormatting sqref="D16:E16 D20:E20 D24:E26 D30:E38">
    <cfRule type="cellIs" priority="2"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fitToHeight="35" fitToWidth="3" horizontalDpi="600" verticalDpi="600" orientation="landscape" paperSize="17" r:id="rId1"/>
</worksheet>
</file>

<file path=xl/worksheets/sheet21.xml><?xml version="1.0" encoding="utf-8"?>
<worksheet xmlns="http://schemas.openxmlformats.org/spreadsheetml/2006/main" xmlns:r="http://schemas.openxmlformats.org/officeDocument/2006/relationships">
  <dimension ref="A1:DO36"/>
  <sheetViews>
    <sheetView view="pageBreakPreview" zoomScale="80" zoomScaleNormal="85" zoomScaleSheetLayoutView="80" zoomScalePageLayoutView="0" workbookViewId="0" topLeftCell="A7">
      <selection activeCell="C25" sqref="C25"/>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14062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E003 - Coordinar el Sistema Nacional de Transparencia, Acceso a la Información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92" t="s">
        <v>510</v>
      </c>
      <c r="C6" s="393"/>
      <c r="D6" s="393"/>
      <c r="E6" s="393"/>
      <c r="F6" s="394"/>
    </row>
    <row r="7" spans="1:6" s="211" customFormat="1" ht="16.5" customHeight="1">
      <c r="A7" s="352" t="s">
        <v>537</v>
      </c>
      <c r="B7" s="352"/>
      <c r="C7" s="352"/>
      <c r="D7" s="352"/>
      <c r="E7" s="352"/>
      <c r="F7" s="214">
        <f>VLOOKUP(B4,'Unidades Administrativas 2016'!C31:D36,2,FALSE)</f>
        <v>142627362</v>
      </c>
    </row>
    <row r="8" spans="1:6" s="211" customFormat="1" ht="16.5">
      <c r="A8" s="347" t="s">
        <v>538</v>
      </c>
      <c r="B8" s="347"/>
      <c r="C8" s="347"/>
      <c r="D8" s="347"/>
      <c r="E8" s="347"/>
      <c r="F8" s="348"/>
    </row>
    <row r="9" spans="1:6" s="211" customFormat="1" ht="42.75" customHeight="1">
      <c r="A9" s="298" t="s">
        <v>539</v>
      </c>
      <c r="B9" s="349" t="str">
        <f>+VLOOKUP(B6,'Unidades Administrativas 2016'!E3:H28,4,FALSE)</f>
        <v>Coordinar el Sistema Nacional de Transparencia y de Protección de Datos Personales, para que los órganos garantes establezcan, apliquen y evalúen acciones de acceso a la información pública,  protección y debido tratamiento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 r="A16" s="161" t="s">
        <v>237</v>
      </c>
      <c r="B16" s="161" t="s">
        <v>987</v>
      </c>
      <c r="C16" s="44" t="s">
        <v>1221</v>
      </c>
      <c r="D16" s="15" t="s">
        <v>17</v>
      </c>
      <c r="E16" s="15" t="s">
        <v>905</v>
      </c>
      <c r="F16" s="162">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3" customFormat="1" ht="357">
      <c r="A20" s="69" t="s">
        <v>238</v>
      </c>
      <c r="B20" s="69" t="s">
        <v>988</v>
      </c>
      <c r="C20" s="42" t="s">
        <v>701</v>
      </c>
      <c r="D20" s="59" t="s">
        <v>16</v>
      </c>
      <c r="E20" s="247" t="s">
        <v>905</v>
      </c>
      <c r="F20" s="65">
        <v>1</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6" s="6" customFormat="1" ht="331.5">
      <c r="A24" s="191" t="s">
        <v>239</v>
      </c>
      <c r="B24" s="161" t="s">
        <v>989</v>
      </c>
      <c r="C24" s="279" t="s">
        <v>694</v>
      </c>
      <c r="D24" s="15" t="s">
        <v>16</v>
      </c>
      <c r="E24" s="15" t="s">
        <v>905</v>
      </c>
      <c r="F24" s="145">
        <v>1</v>
      </c>
    </row>
    <row r="25" spans="1:6" s="6" customFormat="1" ht="216.75">
      <c r="A25" s="19" t="s">
        <v>240</v>
      </c>
      <c r="B25" s="161" t="s">
        <v>990</v>
      </c>
      <c r="C25" s="89" t="s">
        <v>695</v>
      </c>
      <c r="D25" s="26" t="s">
        <v>241</v>
      </c>
      <c r="E25" s="15" t="s">
        <v>905</v>
      </c>
      <c r="F25" s="34">
        <v>1</v>
      </c>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6" s="245" customFormat="1" ht="32.25" customHeight="1">
      <c r="A28" s="294" t="s">
        <v>545</v>
      </c>
      <c r="B28" s="294" t="s">
        <v>553</v>
      </c>
      <c r="C28" s="294" t="s">
        <v>547</v>
      </c>
      <c r="D28" s="294" t="s">
        <v>548</v>
      </c>
      <c r="E28" s="294" t="s">
        <v>549</v>
      </c>
      <c r="F28" s="294" t="s">
        <v>550</v>
      </c>
    </row>
    <row r="29" spans="1:6" s="6" customFormat="1" ht="357">
      <c r="A29" s="38" t="s">
        <v>242</v>
      </c>
      <c r="B29" s="161" t="s">
        <v>991</v>
      </c>
      <c r="C29" s="42" t="s">
        <v>696</v>
      </c>
      <c r="D29" s="21" t="s">
        <v>16</v>
      </c>
      <c r="E29" s="15" t="s">
        <v>905</v>
      </c>
      <c r="F29" s="34">
        <v>1</v>
      </c>
    </row>
    <row r="30" spans="1:6" s="6" customFormat="1" ht="280.5">
      <c r="A30" s="38" t="s">
        <v>242</v>
      </c>
      <c r="B30" s="161" t="s">
        <v>992</v>
      </c>
      <c r="C30" s="42" t="s">
        <v>697</v>
      </c>
      <c r="D30" s="21" t="s">
        <v>16</v>
      </c>
      <c r="E30" s="15" t="s">
        <v>905</v>
      </c>
      <c r="F30" s="34">
        <v>1</v>
      </c>
    </row>
    <row r="31" spans="1:6" s="6" customFormat="1" ht="204">
      <c r="A31" s="38" t="s">
        <v>243</v>
      </c>
      <c r="B31" s="161" t="s">
        <v>993</v>
      </c>
      <c r="C31" s="33" t="s">
        <v>698</v>
      </c>
      <c r="D31" s="21" t="s">
        <v>16</v>
      </c>
      <c r="E31" s="15" t="s">
        <v>923</v>
      </c>
      <c r="F31" s="34">
        <v>0</v>
      </c>
    </row>
    <row r="32" spans="1:6" s="6" customFormat="1" ht="204">
      <c r="A32" s="38" t="s">
        <v>243</v>
      </c>
      <c r="B32" s="161" t="s">
        <v>994</v>
      </c>
      <c r="C32" s="33" t="s">
        <v>699</v>
      </c>
      <c r="D32" s="26" t="s">
        <v>244</v>
      </c>
      <c r="E32" s="15" t="s">
        <v>999</v>
      </c>
      <c r="F32" s="36">
        <v>500</v>
      </c>
    </row>
    <row r="33" spans="1:6" s="6" customFormat="1" ht="357">
      <c r="A33" s="38" t="s">
        <v>243</v>
      </c>
      <c r="B33" s="161" t="s">
        <v>995</v>
      </c>
      <c r="C33" s="42" t="s">
        <v>702</v>
      </c>
      <c r="D33" s="59" t="s">
        <v>17</v>
      </c>
      <c r="E33" s="15" t="s">
        <v>1000</v>
      </c>
      <c r="F33" s="36">
        <v>4</v>
      </c>
    </row>
    <row r="34" spans="1:6" s="6" customFormat="1" ht="178.5">
      <c r="A34" s="38" t="s">
        <v>245</v>
      </c>
      <c r="B34" s="161" t="s">
        <v>996</v>
      </c>
      <c r="C34" s="33" t="s">
        <v>700</v>
      </c>
      <c r="D34" s="21" t="s">
        <v>16</v>
      </c>
      <c r="E34" s="15" t="s">
        <v>939</v>
      </c>
      <c r="F34" s="34">
        <v>1</v>
      </c>
    </row>
    <row r="35" spans="1:6" s="6" customFormat="1" ht="409.5">
      <c r="A35" s="38" t="s">
        <v>246</v>
      </c>
      <c r="B35" s="161" t="s">
        <v>997</v>
      </c>
      <c r="C35" s="33" t="s">
        <v>703</v>
      </c>
      <c r="D35" s="21" t="s">
        <v>16</v>
      </c>
      <c r="E35" s="15" t="s">
        <v>939</v>
      </c>
      <c r="F35" s="34">
        <v>1</v>
      </c>
    </row>
    <row r="36" spans="1:6" s="6" customFormat="1" ht="217.5" thickBot="1">
      <c r="A36" s="38" t="s">
        <v>246</v>
      </c>
      <c r="B36" s="161" t="s">
        <v>998</v>
      </c>
      <c r="C36" s="89" t="s">
        <v>704</v>
      </c>
      <c r="D36" s="28" t="s">
        <v>16</v>
      </c>
      <c r="E36" s="15" t="s">
        <v>939</v>
      </c>
      <c r="F36" s="43">
        <v>1</v>
      </c>
    </row>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sheetData>
  <sheetProtection/>
  <mergeCells count="20">
    <mergeCell ref="A21:F21"/>
    <mergeCell ref="A22:F22"/>
    <mergeCell ref="A26:F26"/>
    <mergeCell ref="A27:F27"/>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29:D31 D33:D36 D16:E16 D20 D24">
    <cfRule type="cellIs" priority="3" dxfId="112" operator="equal">
      <formula>"Seleccionar"</formula>
    </cfRule>
  </conditionalFormatting>
  <conditionalFormatting sqref="E20 E24:E25 E29:E36">
    <cfRule type="cellIs" priority="2"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2.xml><?xml version="1.0" encoding="utf-8"?>
<worksheet xmlns="http://schemas.openxmlformats.org/spreadsheetml/2006/main" xmlns:r="http://schemas.openxmlformats.org/officeDocument/2006/relationships">
  <dimension ref="A1:DO42"/>
  <sheetViews>
    <sheetView view="pageBreakPreview" zoomScale="80" zoomScaleNormal="85" zoomScaleSheetLayoutView="80" zoomScalePageLayoutView="0" workbookViewId="0" topLeftCell="A1">
      <selection activeCell="C20" sqref="C20"/>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6.421875" style="10" customWidth="1"/>
    <col min="7" max="10" width="11.421875" style="10" customWidth="1"/>
    <col min="11" max="11" width="17.8515625" style="10" customWidth="1"/>
    <col min="12"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E003 - Coordinar el Sistema Nacional de Transparencia, Acceso a la Información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527</v>
      </c>
      <c r="C6" s="350"/>
      <c r="D6" s="350"/>
      <c r="E6" s="350"/>
      <c r="F6" s="351"/>
    </row>
    <row r="7" spans="1:6" s="211" customFormat="1" ht="16.5" customHeight="1">
      <c r="A7" s="352" t="s">
        <v>537</v>
      </c>
      <c r="B7" s="352"/>
      <c r="C7" s="352"/>
      <c r="D7" s="352"/>
      <c r="E7" s="352"/>
      <c r="F7" s="214">
        <f>VLOOKUP(B4,'Unidades Administrativas 2016'!C31:D36,2,FALSE)</f>
        <v>142627362</v>
      </c>
    </row>
    <row r="8" spans="1:6" s="211" customFormat="1" ht="16.5">
      <c r="A8" s="347" t="s">
        <v>538</v>
      </c>
      <c r="B8" s="347"/>
      <c r="C8" s="347"/>
      <c r="D8" s="347"/>
      <c r="E8" s="347"/>
      <c r="F8" s="348"/>
    </row>
    <row r="9" spans="1:6" s="211" customFormat="1" ht="42.75" customHeight="1">
      <c r="A9" s="298" t="s">
        <v>539</v>
      </c>
      <c r="B9" s="349" t="str">
        <f>+VLOOKUP(B6,'Unidades Administrativas 2016'!E3:H28,4,FALSE)</f>
        <v>Coordinar el Sistema Nacional de Transparencia y de Protección de Datos Personales, para que los órganos garantes establezcan, apliquen y evalúen acciones de acceso a la información pública,  protección y debido tratamiento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 r="A16" s="124" t="s">
        <v>416</v>
      </c>
      <c r="B16" s="125" t="s">
        <v>987</v>
      </c>
      <c r="C16" s="332" t="s">
        <v>1221</v>
      </c>
      <c r="D16" s="15" t="s">
        <v>17</v>
      </c>
      <c r="E16" s="15" t="s">
        <v>905</v>
      </c>
      <c r="F16" s="126">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11" s="6" customFormat="1" ht="267.75">
      <c r="A20" s="127" t="s">
        <v>268</v>
      </c>
      <c r="B20" s="127" t="s">
        <v>1022</v>
      </c>
      <c r="C20" s="249" t="s">
        <v>722</v>
      </c>
      <c r="D20" s="247" t="s">
        <v>18</v>
      </c>
      <c r="E20" s="247" t="s">
        <v>905</v>
      </c>
      <c r="F20" s="47">
        <v>0.9</v>
      </c>
      <c r="G20" s="395"/>
      <c r="H20" s="396"/>
      <c r="I20" s="396"/>
      <c r="J20" s="396"/>
      <c r="K20" s="396"/>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11" s="6" customFormat="1" ht="204">
      <c r="A24" s="276" t="s">
        <v>417</v>
      </c>
      <c r="B24" s="125" t="s">
        <v>1023</v>
      </c>
      <c r="C24" s="277" t="s">
        <v>1141</v>
      </c>
      <c r="D24" s="15" t="s">
        <v>16</v>
      </c>
      <c r="E24" s="15" t="s">
        <v>939</v>
      </c>
      <c r="F24" s="58">
        <v>0.9</v>
      </c>
      <c r="G24" s="397"/>
      <c r="H24" s="398"/>
      <c r="I24" s="398"/>
      <c r="J24" s="398"/>
      <c r="K24" s="398"/>
    </row>
    <row r="25" spans="1:11" s="6" customFormat="1" ht="255">
      <c r="A25" s="129" t="s">
        <v>418</v>
      </c>
      <c r="B25" s="125" t="s">
        <v>1024</v>
      </c>
      <c r="C25" s="48" t="s">
        <v>1142</v>
      </c>
      <c r="D25" s="21" t="s">
        <v>16</v>
      </c>
      <c r="E25" s="15" t="s">
        <v>939</v>
      </c>
      <c r="F25" s="65">
        <v>0.9</v>
      </c>
      <c r="G25" s="397"/>
      <c r="H25" s="398"/>
      <c r="I25" s="398"/>
      <c r="J25" s="398"/>
      <c r="K25" s="398"/>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6" s="245" customFormat="1" ht="32.25" customHeight="1">
      <c r="A28" s="294" t="s">
        <v>545</v>
      </c>
      <c r="B28" s="294" t="s">
        <v>553</v>
      </c>
      <c r="C28" s="294" t="s">
        <v>547</v>
      </c>
      <c r="D28" s="294" t="s">
        <v>548</v>
      </c>
      <c r="E28" s="294" t="s">
        <v>549</v>
      </c>
      <c r="F28" s="294" t="s">
        <v>550</v>
      </c>
    </row>
    <row r="29" spans="1:11" s="6" customFormat="1" ht="191.25">
      <c r="A29" s="127" t="s">
        <v>406</v>
      </c>
      <c r="B29" s="125" t="s">
        <v>1025</v>
      </c>
      <c r="C29" s="48" t="s">
        <v>723</v>
      </c>
      <c r="D29" s="26" t="s">
        <v>269</v>
      </c>
      <c r="E29" s="15" t="s">
        <v>923</v>
      </c>
      <c r="F29" s="130">
        <v>8</v>
      </c>
      <c r="G29" s="398"/>
      <c r="H29" s="398"/>
      <c r="I29" s="398"/>
      <c r="J29" s="398"/>
      <c r="K29" s="398"/>
    </row>
    <row r="30" spans="1:11" s="6" customFormat="1" ht="165.75">
      <c r="A30" s="128" t="s">
        <v>270</v>
      </c>
      <c r="B30" s="125" t="s">
        <v>1026</v>
      </c>
      <c r="C30" s="48" t="s">
        <v>724</v>
      </c>
      <c r="D30" s="21" t="s">
        <v>271</v>
      </c>
      <c r="E30" s="15" t="s">
        <v>923</v>
      </c>
      <c r="F30" s="131">
        <v>4</v>
      </c>
      <c r="G30" s="398"/>
      <c r="H30" s="398"/>
      <c r="I30" s="398"/>
      <c r="J30" s="398"/>
      <c r="K30" s="398"/>
    </row>
    <row r="31" spans="1:11" s="6" customFormat="1" ht="102">
      <c r="A31" s="127" t="s">
        <v>272</v>
      </c>
      <c r="B31" s="125" t="s">
        <v>1027</v>
      </c>
      <c r="C31" s="48" t="s">
        <v>725</v>
      </c>
      <c r="D31" s="21" t="s">
        <v>16</v>
      </c>
      <c r="E31" s="15" t="s">
        <v>923</v>
      </c>
      <c r="F31" s="65">
        <v>0.9</v>
      </c>
      <c r="G31" s="398"/>
      <c r="H31" s="398"/>
      <c r="I31" s="398"/>
      <c r="J31" s="398"/>
      <c r="K31" s="398"/>
    </row>
    <row r="32" spans="1:11" s="6" customFormat="1" ht="153">
      <c r="A32" s="128" t="s">
        <v>273</v>
      </c>
      <c r="B32" s="125" t="s">
        <v>1028</v>
      </c>
      <c r="C32" s="48" t="s">
        <v>726</v>
      </c>
      <c r="D32" s="21" t="s">
        <v>16</v>
      </c>
      <c r="E32" s="15" t="s">
        <v>923</v>
      </c>
      <c r="F32" s="65">
        <v>1</v>
      </c>
      <c r="G32" s="398"/>
      <c r="H32" s="398"/>
      <c r="I32" s="398"/>
      <c r="J32" s="398"/>
      <c r="K32" s="398"/>
    </row>
    <row r="33" spans="1:10" s="6" customFormat="1" ht="204">
      <c r="A33" s="38" t="s">
        <v>407</v>
      </c>
      <c r="B33" s="125" t="s">
        <v>1029</v>
      </c>
      <c r="C33" s="42" t="s">
        <v>1143</v>
      </c>
      <c r="D33" s="21" t="s">
        <v>16</v>
      </c>
      <c r="E33" s="15" t="s">
        <v>923</v>
      </c>
      <c r="F33" s="65">
        <v>0.9</v>
      </c>
      <c r="G33" s="399"/>
      <c r="H33" s="400"/>
      <c r="I33" s="400"/>
      <c r="J33" s="400"/>
    </row>
    <row r="34" spans="1:6" s="6" customFormat="1" ht="165.75">
      <c r="A34" s="69" t="s">
        <v>419</v>
      </c>
      <c r="B34" s="125" t="s">
        <v>1030</v>
      </c>
      <c r="C34" s="42" t="s">
        <v>1144</v>
      </c>
      <c r="D34" s="21" t="s">
        <v>16</v>
      </c>
      <c r="E34" s="15" t="s">
        <v>1013</v>
      </c>
      <c r="F34" s="65">
        <v>0.9</v>
      </c>
    </row>
    <row r="35" spans="1:6" s="6" customFormat="1" ht="153">
      <c r="A35" s="127" t="s">
        <v>274</v>
      </c>
      <c r="B35" s="125" t="s">
        <v>1031</v>
      </c>
      <c r="C35" s="248" t="s">
        <v>727</v>
      </c>
      <c r="D35" s="26" t="s">
        <v>275</v>
      </c>
      <c r="E35" s="15" t="s">
        <v>923</v>
      </c>
      <c r="F35" s="131">
        <v>32</v>
      </c>
    </row>
    <row r="36" spans="1:6" s="6" customFormat="1" ht="165.75">
      <c r="A36" s="127" t="s">
        <v>276</v>
      </c>
      <c r="B36" s="125" t="s">
        <v>1032</v>
      </c>
      <c r="C36" s="248" t="s">
        <v>728</v>
      </c>
      <c r="D36" s="26" t="s">
        <v>277</v>
      </c>
      <c r="E36" s="15" t="s">
        <v>923</v>
      </c>
      <c r="F36" s="131">
        <v>12</v>
      </c>
    </row>
    <row r="37" spans="1:6" s="6" customFormat="1" ht="178.5">
      <c r="A37" s="127" t="s">
        <v>278</v>
      </c>
      <c r="B37" s="125" t="s">
        <v>1033</v>
      </c>
      <c r="C37" s="248" t="s">
        <v>728</v>
      </c>
      <c r="D37" s="26" t="s">
        <v>277</v>
      </c>
      <c r="E37" s="15" t="s">
        <v>923</v>
      </c>
      <c r="F37" s="131">
        <v>32</v>
      </c>
    </row>
    <row r="38" spans="1:6" s="6" customFormat="1" ht="140.25">
      <c r="A38" s="127" t="s">
        <v>279</v>
      </c>
      <c r="B38" s="125" t="s">
        <v>1034</v>
      </c>
      <c r="C38" s="248" t="s">
        <v>728</v>
      </c>
      <c r="D38" s="26" t="s">
        <v>277</v>
      </c>
      <c r="E38" s="15" t="s">
        <v>923</v>
      </c>
      <c r="F38" s="131">
        <v>32</v>
      </c>
    </row>
    <row r="39" spans="1:6" s="6" customFormat="1" ht="140.25">
      <c r="A39" s="127" t="s">
        <v>280</v>
      </c>
      <c r="B39" s="125" t="s">
        <v>1035</v>
      </c>
      <c r="C39" s="128" t="s">
        <v>729</v>
      </c>
      <c r="D39" s="26" t="s">
        <v>277</v>
      </c>
      <c r="E39" s="15" t="s">
        <v>923</v>
      </c>
      <c r="F39" s="131">
        <v>32</v>
      </c>
    </row>
    <row r="40" spans="1:6" s="6" customFormat="1" ht="204.75" thickBot="1">
      <c r="A40" s="132" t="s">
        <v>420</v>
      </c>
      <c r="B40" s="125" t="s">
        <v>1036</v>
      </c>
      <c r="C40" s="250" t="s">
        <v>728</v>
      </c>
      <c r="D40" s="29" t="s">
        <v>277</v>
      </c>
      <c r="E40" s="15" t="s">
        <v>923</v>
      </c>
      <c r="F40" s="133">
        <v>3</v>
      </c>
    </row>
    <row r="41" s="6" customFormat="1" ht="12.75"/>
    <row r="42" spans="1:3" s="6" customFormat="1" ht="12.75">
      <c r="A42" s="134"/>
      <c r="B42" s="134"/>
      <c r="C42" s="135"/>
    </row>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insertColumns="0" insertRows="0" deleteColumns="0" deleteRows="0" autoFilter="0" pivotTables="0"/>
  <mergeCells count="24">
    <mergeCell ref="G20:K20"/>
    <mergeCell ref="G24:K25"/>
    <mergeCell ref="G29:K32"/>
    <mergeCell ref="G33:J33"/>
    <mergeCell ref="A21:F21"/>
    <mergeCell ref="A22:F22"/>
    <mergeCell ref="A26:F26"/>
    <mergeCell ref="A27:F27"/>
    <mergeCell ref="B10:E10"/>
    <mergeCell ref="A12:F12"/>
    <mergeCell ref="B1:F1"/>
    <mergeCell ref="A2:E2"/>
    <mergeCell ref="A3:F3"/>
    <mergeCell ref="B4:F4"/>
    <mergeCell ref="B5:F5"/>
    <mergeCell ref="B6:F6"/>
    <mergeCell ref="A7:E7"/>
    <mergeCell ref="A8:F8"/>
    <mergeCell ref="B9:F9"/>
    <mergeCell ref="A13:F13"/>
    <mergeCell ref="A14:F14"/>
    <mergeCell ref="A17:F17"/>
    <mergeCell ref="A18:F18"/>
    <mergeCell ref="A11:F11"/>
  </mergeCells>
  <conditionalFormatting sqref="D16:E16 D31:D34 D20:E20 D24:E25 E29:E40">
    <cfRule type="cellIs" priority="3"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3.xml><?xml version="1.0" encoding="utf-8"?>
<worksheet xmlns="http://schemas.openxmlformats.org/spreadsheetml/2006/main" xmlns:r="http://schemas.openxmlformats.org/officeDocument/2006/relationships">
  <dimension ref="A1:DO38"/>
  <sheetViews>
    <sheetView view="pageBreakPreview" zoomScale="90" zoomScaleNormal="85" zoomScaleSheetLayoutView="90" zoomScalePageLayoutView="119" workbookViewId="0" topLeftCell="A1">
      <selection activeCell="C16" sqref="C16"/>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0.851562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E003 - Coordinar el Sistema Nacional de Transparencia, Acceso a la Información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530</v>
      </c>
      <c r="C6" s="350"/>
      <c r="D6" s="350"/>
      <c r="E6" s="350"/>
      <c r="F6" s="351"/>
    </row>
    <row r="7" spans="1:6" s="211" customFormat="1" ht="16.5" customHeight="1">
      <c r="A7" s="352" t="s">
        <v>537</v>
      </c>
      <c r="B7" s="352"/>
      <c r="C7" s="352"/>
      <c r="D7" s="352"/>
      <c r="E7" s="352"/>
      <c r="F7" s="214">
        <f>VLOOKUP(B4,'Unidades Administrativas 2016'!C31:D36,2,FALSE)</f>
        <v>142627362</v>
      </c>
    </row>
    <row r="8" spans="1:6" s="211" customFormat="1" ht="16.5">
      <c r="A8" s="347" t="s">
        <v>538</v>
      </c>
      <c r="B8" s="347"/>
      <c r="C8" s="347"/>
      <c r="D8" s="347"/>
      <c r="E8" s="347"/>
      <c r="F8" s="348"/>
    </row>
    <row r="9" spans="1:6" s="211" customFormat="1" ht="42.75" customHeight="1">
      <c r="A9" s="298" t="s">
        <v>539</v>
      </c>
      <c r="B9" s="349" t="str">
        <f>+VLOOKUP(B6,'Unidades Administrativas 2016'!E3:H28,4,FALSE)</f>
        <v>Coordinar el Sistema Nacional de Transparencia y de Protección de Datos Personales, para que los órganos garantes establezcan, apliquen y evalúen acciones de acceso a la información pública,  protección y debido tratamiento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 r="A16" s="44" t="s">
        <v>359</v>
      </c>
      <c r="B16" s="44" t="s">
        <v>987</v>
      </c>
      <c r="C16" s="44" t="s">
        <v>1221</v>
      </c>
      <c r="D16" s="16" t="s">
        <v>17</v>
      </c>
      <c r="E16" s="16" t="s">
        <v>905</v>
      </c>
      <c r="F16" s="45">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409.5">
      <c r="A20" s="33" t="s">
        <v>358</v>
      </c>
      <c r="B20" s="33" t="s">
        <v>1080</v>
      </c>
      <c r="C20" s="33" t="s">
        <v>768</v>
      </c>
      <c r="D20" s="247" t="s">
        <v>22</v>
      </c>
      <c r="E20" s="247" t="s">
        <v>922</v>
      </c>
      <c r="F20" s="46">
        <v>6.6</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6" s="6" customFormat="1" ht="165.75">
      <c r="A24" s="271" t="s">
        <v>357</v>
      </c>
      <c r="B24" s="44" t="s">
        <v>1081</v>
      </c>
      <c r="C24" s="44" t="s">
        <v>769</v>
      </c>
      <c r="D24" s="16" t="s">
        <v>16</v>
      </c>
      <c r="E24" s="16" t="s">
        <v>951</v>
      </c>
      <c r="F24" s="81">
        <v>0.9</v>
      </c>
    </row>
    <row r="25" spans="1:6" s="6" customFormat="1" ht="89.25">
      <c r="A25" s="19" t="s">
        <v>356</v>
      </c>
      <c r="B25" s="44" t="s">
        <v>1082</v>
      </c>
      <c r="C25" s="33" t="s">
        <v>770</v>
      </c>
      <c r="D25" s="22" t="s">
        <v>16</v>
      </c>
      <c r="E25" s="22" t="s">
        <v>951</v>
      </c>
      <c r="F25" s="47">
        <v>1</v>
      </c>
    </row>
    <row r="26" spans="1:6" s="6" customFormat="1" ht="127.5">
      <c r="A26" s="33" t="s">
        <v>355</v>
      </c>
      <c r="B26" s="44" t="s">
        <v>1083</v>
      </c>
      <c r="C26" s="48" t="s">
        <v>771</v>
      </c>
      <c r="D26" s="22" t="s">
        <v>16</v>
      </c>
      <c r="E26" s="22" t="s">
        <v>951</v>
      </c>
      <c r="F26" s="47">
        <v>0.6</v>
      </c>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6" s="245" customFormat="1" ht="32.25" customHeight="1">
      <c r="A29" s="294" t="s">
        <v>545</v>
      </c>
      <c r="B29" s="294" t="s">
        <v>553</v>
      </c>
      <c r="C29" s="294" t="s">
        <v>547</v>
      </c>
      <c r="D29" s="294" t="s">
        <v>548</v>
      </c>
      <c r="E29" s="294" t="s">
        <v>549</v>
      </c>
      <c r="F29" s="294" t="s">
        <v>550</v>
      </c>
    </row>
    <row r="30" spans="1:6" s="6" customFormat="1" ht="165.75">
      <c r="A30" s="33" t="s">
        <v>354</v>
      </c>
      <c r="B30" s="44" t="s">
        <v>1084</v>
      </c>
      <c r="C30" s="33" t="s">
        <v>772</v>
      </c>
      <c r="D30" s="22" t="s">
        <v>16</v>
      </c>
      <c r="E30" s="22" t="s">
        <v>923</v>
      </c>
      <c r="F30" s="47">
        <v>1</v>
      </c>
    </row>
    <row r="31" spans="1:6" s="6" customFormat="1" ht="140.25">
      <c r="A31" s="42" t="s">
        <v>353</v>
      </c>
      <c r="B31" s="44" t="s">
        <v>1085</v>
      </c>
      <c r="C31" s="33" t="s">
        <v>773</v>
      </c>
      <c r="D31" s="22" t="s">
        <v>16</v>
      </c>
      <c r="E31" s="22" t="s">
        <v>923</v>
      </c>
      <c r="F31" s="47">
        <v>1</v>
      </c>
    </row>
    <row r="32" spans="1:6" s="6" customFormat="1" ht="102">
      <c r="A32" s="49" t="s">
        <v>352</v>
      </c>
      <c r="B32" s="44" t="s">
        <v>1086</v>
      </c>
      <c r="C32" s="33" t="s">
        <v>774</v>
      </c>
      <c r="D32" s="22" t="s">
        <v>16</v>
      </c>
      <c r="E32" s="22" t="s">
        <v>923</v>
      </c>
      <c r="F32" s="47">
        <v>1</v>
      </c>
    </row>
    <row r="33" spans="1:6" s="6" customFormat="1" ht="114.75">
      <c r="A33" s="42" t="s">
        <v>351</v>
      </c>
      <c r="B33" s="44" t="s">
        <v>1087</v>
      </c>
      <c r="C33" s="33" t="s">
        <v>775</v>
      </c>
      <c r="D33" s="22" t="s">
        <v>16</v>
      </c>
      <c r="E33" s="22" t="s">
        <v>923</v>
      </c>
      <c r="F33" s="47">
        <v>1</v>
      </c>
    </row>
    <row r="34" spans="1:6" s="6" customFormat="1" ht="89.25">
      <c r="A34" s="42" t="s">
        <v>409</v>
      </c>
      <c r="B34" s="44" t="s">
        <v>1088</v>
      </c>
      <c r="C34" s="42" t="s">
        <v>776</v>
      </c>
      <c r="D34" s="22" t="s">
        <v>16</v>
      </c>
      <c r="E34" s="22" t="s">
        <v>923</v>
      </c>
      <c r="F34" s="47">
        <v>1</v>
      </c>
    </row>
    <row r="35" spans="1:6" s="6" customFormat="1" ht="127.5">
      <c r="A35" s="49" t="s">
        <v>350</v>
      </c>
      <c r="B35" s="44" t="s">
        <v>1089</v>
      </c>
      <c r="C35" s="50" t="s">
        <v>777</v>
      </c>
      <c r="D35" s="22" t="s">
        <v>16</v>
      </c>
      <c r="E35" s="255" t="s">
        <v>923</v>
      </c>
      <c r="F35" s="53">
        <v>1</v>
      </c>
    </row>
    <row r="36" spans="1:6" s="6" customFormat="1" ht="102">
      <c r="A36" s="33" t="s">
        <v>349</v>
      </c>
      <c r="B36" s="44" t="s">
        <v>1090</v>
      </c>
      <c r="C36" s="49" t="s">
        <v>778</v>
      </c>
      <c r="D36" s="22" t="s">
        <v>16</v>
      </c>
      <c r="E36" s="22" t="s">
        <v>923</v>
      </c>
      <c r="F36" s="47">
        <v>1</v>
      </c>
    </row>
    <row r="37" spans="1:6" s="6" customFormat="1" ht="114.75">
      <c r="A37" s="49" t="s">
        <v>348</v>
      </c>
      <c r="B37" s="44" t="s">
        <v>1091</v>
      </c>
      <c r="C37" s="49" t="s">
        <v>779</v>
      </c>
      <c r="D37" s="22" t="s">
        <v>16</v>
      </c>
      <c r="E37" s="22" t="s">
        <v>923</v>
      </c>
      <c r="F37" s="47">
        <v>1</v>
      </c>
    </row>
    <row r="38" s="6" customFormat="1" ht="12.75">
      <c r="A38" s="6">
        <f>COUNTA(A16:A37)</f>
        <v>22</v>
      </c>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sheetData>
  <sheetProtection insertColumns="0" insertRows="0" deleteColumns="0" deleteRows="0" autoFilter="0" pivotTables="0"/>
  <mergeCells count="20">
    <mergeCell ref="A21:F21"/>
    <mergeCell ref="A22:F22"/>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E20 D24:E26 D30:E37">
    <cfRule type="cellIs" priority="6"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4.xml><?xml version="1.0" encoding="utf-8"?>
<worksheet xmlns="http://schemas.openxmlformats.org/spreadsheetml/2006/main" xmlns:r="http://schemas.openxmlformats.org/officeDocument/2006/relationships">
  <dimension ref="A1:DO34"/>
  <sheetViews>
    <sheetView view="pageBreakPreview" zoomScale="90" zoomScaleNormal="85" zoomScaleSheetLayoutView="90" zoomScalePageLayoutView="10" workbookViewId="0" topLeftCell="A1">
      <selection activeCell="D25" sqref="D25"/>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7" width="19.00390625" style="10" customWidth="1"/>
    <col min="8"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E004 - Desempeño organizacional y modelo institucional orientado a resultados con enfoque de derechos humanos y perspectiva de género.</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459</v>
      </c>
      <c r="C6" s="350"/>
      <c r="D6" s="350"/>
      <c r="E6" s="350"/>
      <c r="F6" s="351"/>
    </row>
    <row r="7" spans="1:6" s="211" customFormat="1" ht="16.5" customHeight="1">
      <c r="A7" s="352" t="s">
        <v>537</v>
      </c>
      <c r="B7" s="352"/>
      <c r="C7" s="352"/>
      <c r="D7" s="352"/>
      <c r="E7" s="352"/>
      <c r="F7" s="214">
        <f>VLOOKUP(B4,'Unidades Administrativas 2016'!C31:D36,2,FALSE)</f>
        <v>101628314</v>
      </c>
    </row>
    <row r="8" spans="1:6" s="211" customFormat="1" ht="16.5">
      <c r="A8" s="347" t="s">
        <v>538</v>
      </c>
      <c r="B8" s="347"/>
      <c r="C8" s="347"/>
      <c r="D8" s="347"/>
      <c r="E8" s="347"/>
      <c r="F8" s="348"/>
    </row>
    <row r="9" spans="1:6" s="211" customFormat="1" ht="42.75" customHeight="1">
      <c r="A9" s="298" t="s">
        <v>539</v>
      </c>
      <c r="B9" s="349" t="str">
        <f>+VLOOKUP(B6,'Unidades Administrativas 2016'!E3:H28,4,FALSE)</f>
        <v>Impulsar el desempeño organizacional y promover un modelo institucional de servicio público orientado a resultados con un enfoque de derechos humanos y perspectiva de género.</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409.5" customHeight="1">
      <c r="A16" s="13" t="s">
        <v>210</v>
      </c>
      <c r="B16" s="13" t="s">
        <v>966</v>
      </c>
      <c r="C16" s="333" t="s">
        <v>1163</v>
      </c>
      <c r="D16" s="15" t="s">
        <v>17</v>
      </c>
      <c r="E16" s="15" t="s">
        <v>905</v>
      </c>
      <c r="F16" s="17">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204">
      <c r="A20" s="164" t="s">
        <v>211</v>
      </c>
      <c r="B20" s="114" t="s">
        <v>967</v>
      </c>
      <c r="C20" s="114" t="s">
        <v>585</v>
      </c>
      <c r="D20" s="26" t="s">
        <v>16</v>
      </c>
      <c r="E20" s="247" t="s">
        <v>973</v>
      </c>
      <c r="F20" s="166">
        <v>0.75</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6" s="6" customFormat="1" ht="101.25" customHeight="1">
      <c r="A24" s="271" t="s">
        <v>212</v>
      </c>
      <c r="B24" s="13" t="s">
        <v>968</v>
      </c>
      <c r="C24" s="13" t="s">
        <v>586</v>
      </c>
      <c r="D24" s="80" t="s">
        <v>17</v>
      </c>
      <c r="E24" s="15" t="s">
        <v>974</v>
      </c>
      <c r="F24" s="17">
        <v>3</v>
      </c>
    </row>
    <row r="25" spans="1:6" s="6" customFormat="1" ht="409.5">
      <c r="A25" s="19" t="s">
        <v>213</v>
      </c>
      <c r="B25" s="13" t="s">
        <v>969</v>
      </c>
      <c r="C25" s="164" t="s">
        <v>587</v>
      </c>
      <c r="D25" s="26" t="s">
        <v>16</v>
      </c>
      <c r="E25" s="15" t="s">
        <v>939</v>
      </c>
      <c r="F25" s="47">
        <v>1</v>
      </c>
    </row>
    <row r="26" spans="1:6" s="6" customFormat="1" ht="233.25" customHeight="1">
      <c r="A26" s="164" t="s">
        <v>214</v>
      </c>
      <c r="B26" s="13" t="s">
        <v>1140</v>
      </c>
      <c r="C26" s="164" t="s">
        <v>588</v>
      </c>
      <c r="D26" s="26" t="s">
        <v>16</v>
      </c>
      <c r="E26" s="15" t="s">
        <v>939</v>
      </c>
      <c r="F26" s="47">
        <v>1</v>
      </c>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6" s="245" customFormat="1" ht="32.25" customHeight="1">
      <c r="A29" s="294" t="s">
        <v>545</v>
      </c>
      <c r="B29" s="294" t="s">
        <v>553</v>
      </c>
      <c r="C29" s="294" t="s">
        <v>547</v>
      </c>
      <c r="D29" s="294" t="s">
        <v>548</v>
      </c>
      <c r="E29" s="294" t="s">
        <v>549</v>
      </c>
      <c r="F29" s="294" t="s">
        <v>550</v>
      </c>
    </row>
    <row r="30" spans="1:7" s="6" customFormat="1" ht="228" customHeight="1">
      <c r="A30" s="38" t="s">
        <v>423</v>
      </c>
      <c r="B30" s="13" t="s">
        <v>970</v>
      </c>
      <c r="C30" s="38" t="s">
        <v>589</v>
      </c>
      <c r="D30" s="26" t="s">
        <v>16</v>
      </c>
      <c r="E30" s="15" t="s">
        <v>923</v>
      </c>
      <c r="F30" s="47">
        <v>1</v>
      </c>
      <c r="G30" s="167"/>
    </row>
    <row r="31" spans="1:7" s="6" customFormat="1" ht="17.25" customHeight="1" hidden="1">
      <c r="A31" s="38"/>
      <c r="B31" s="13" t="s">
        <v>888</v>
      </c>
      <c r="C31" s="38"/>
      <c r="D31" s="26"/>
      <c r="E31" s="15" t="s">
        <v>975</v>
      </c>
      <c r="F31" s="47"/>
      <c r="G31" s="167"/>
    </row>
    <row r="32" spans="1:7" s="6" customFormat="1" ht="306" customHeight="1">
      <c r="A32" s="38" t="s">
        <v>215</v>
      </c>
      <c r="B32" s="13" t="s">
        <v>971</v>
      </c>
      <c r="C32" s="38" t="s">
        <v>590</v>
      </c>
      <c r="D32" s="26" t="s">
        <v>16</v>
      </c>
      <c r="E32" s="15" t="s">
        <v>923</v>
      </c>
      <c r="F32" s="47">
        <v>1</v>
      </c>
      <c r="G32" s="167"/>
    </row>
    <row r="33" spans="1:6" s="6" customFormat="1" ht="307.5" customHeight="1" thickBot="1">
      <c r="A33" s="61" t="s">
        <v>216</v>
      </c>
      <c r="B33" s="13" t="s">
        <v>972</v>
      </c>
      <c r="C33" s="61" t="s">
        <v>591</v>
      </c>
      <c r="D33" s="28" t="s">
        <v>16</v>
      </c>
      <c r="E33" s="15" t="s">
        <v>923</v>
      </c>
      <c r="F33" s="30">
        <v>1</v>
      </c>
    </row>
    <row r="34" s="6" customFormat="1" ht="12.75">
      <c r="B34" s="13"/>
    </row>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sheetData>
  <sheetProtection insertColumns="0" insertRows="0" deleteColumns="0" deleteRows="0" autoFilter="0" pivotTables="0"/>
  <mergeCells count="20">
    <mergeCell ref="A21:F21"/>
    <mergeCell ref="A22:F22"/>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E20 D24:E26 D30:E33">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5.xml><?xml version="1.0" encoding="utf-8"?>
<worksheet xmlns="http://schemas.openxmlformats.org/spreadsheetml/2006/main" xmlns:r="http://schemas.openxmlformats.org/officeDocument/2006/relationships">
  <sheetPr>
    <pageSetUpPr fitToPage="1"/>
  </sheetPr>
  <dimension ref="A1:DO34"/>
  <sheetViews>
    <sheetView showGridLines="0" zoomScale="80" zoomScaleNormal="80" zoomScalePageLayoutView="0" workbookViewId="0" topLeftCell="A1">
      <selection activeCell="D16" sqref="D16"/>
    </sheetView>
  </sheetViews>
  <sheetFormatPr defaultColWidth="11.421875" defaultRowHeight="15"/>
  <cols>
    <col min="1" max="1" width="64.421875" style="222" customWidth="1"/>
    <col min="2" max="2" width="39.8515625" style="222" customWidth="1"/>
    <col min="3" max="3" width="29.8515625" style="222" customWidth="1"/>
    <col min="4" max="4" width="23.7109375" style="222" customWidth="1"/>
    <col min="5" max="5" width="33.00390625" style="222" customWidth="1"/>
    <col min="6" max="6" width="26.140625" style="222" customWidth="1"/>
    <col min="7" max="7" width="57.421875" style="211" customWidth="1"/>
    <col min="8" max="119" width="11.421875" style="211" customWidth="1"/>
    <col min="120" max="253" width="11.421875" style="222" customWidth="1"/>
    <col min="254" max="255" width="34.28125" style="222" customWidth="1"/>
    <col min="256" max="16384" width="45.7109375" style="222" bestFit="1" customWidth="1"/>
  </cols>
  <sheetData>
    <row r="1" spans="1:6" s="211" customFormat="1" ht="38.25" customHeight="1" thickBot="1">
      <c r="A1" s="296" t="s">
        <v>430</v>
      </c>
      <c r="B1" s="344" t="s">
        <v>431</v>
      </c>
      <c r="C1" s="344"/>
      <c r="D1" s="344"/>
      <c r="E1" s="344"/>
      <c r="F1" s="344"/>
    </row>
    <row r="2" spans="1:6" s="211" customFormat="1" ht="9.75" customHeight="1" thickTop="1">
      <c r="A2" s="346"/>
      <c r="B2" s="346"/>
      <c r="C2" s="346"/>
      <c r="D2" s="346"/>
      <c r="E2" s="346"/>
      <c r="F2" s="297"/>
    </row>
    <row r="3" spans="1:6" s="211" customFormat="1" ht="16.5">
      <c r="A3" s="347" t="s">
        <v>532</v>
      </c>
      <c r="B3" s="347"/>
      <c r="C3" s="347"/>
      <c r="D3" s="347"/>
      <c r="E3" s="347"/>
      <c r="F3" s="347"/>
    </row>
    <row r="4" spans="1:6" s="211" customFormat="1" ht="27" customHeight="1">
      <c r="A4" s="298" t="s">
        <v>533</v>
      </c>
      <c r="B4" s="349" t="s">
        <v>44</v>
      </c>
      <c r="C4" s="350"/>
      <c r="D4" s="350"/>
      <c r="E4" s="350"/>
      <c r="F4" s="401"/>
    </row>
    <row r="5" spans="1:6" s="211" customFormat="1" ht="16.5" customHeight="1">
      <c r="A5" s="298" t="s">
        <v>534</v>
      </c>
      <c r="B5" s="349" t="s">
        <v>535</v>
      </c>
      <c r="C5" s="350"/>
      <c r="D5" s="350"/>
      <c r="E5" s="350"/>
      <c r="F5" s="401"/>
    </row>
    <row r="6" spans="1:6" s="211" customFormat="1" ht="16.5" customHeight="1">
      <c r="A6" s="298" t="s">
        <v>536</v>
      </c>
      <c r="B6" s="349" t="s">
        <v>506</v>
      </c>
      <c r="C6" s="350"/>
      <c r="D6" s="350"/>
      <c r="E6" s="350"/>
      <c r="F6" s="351"/>
    </row>
    <row r="7" spans="1:6" s="211" customFormat="1" ht="16.5" customHeight="1">
      <c r="A7" s="352" t="s">
        <v>537</v>
      </c>
      <c r="B7" s="352"/>
      <c r="C7" s="352"/>
      <c r="D7" s="352"/>
      <c r="E7" s="352"/>
      <c r="F7" s="299">
        <f>VLOOKUP(B4,'Unidades Administrativas 2016'!C31:D36,2,FALSE)</f>
        <v>101628314</v>
      </c>
    </row>
    <row r="8" spans="1:6" s="211" customFormat="1" ht="16.5">
      <c r="A8" s="347" t="s">
        <v>538</v>
      </c>
      <c r="B8" s="347"/>
      <c r="C8" s="347"/>
      <c r="D8" s="347"/>
      <c r="E8" s="347"/>
      <c r="F8" s="347"/>
    </row>
    <row r="9" spans="1:6" s="211" customFormat="1" ht="31.5" customHeight="1">
      <c r="A9" s="298" t="s">
        <v>539</v>
      </c>
      <c r="B9" s="349" t="s">
        <v>75</v>
      </c>
      <c r="C9" s="350"/>
      <c r="D9" s="350"/>
      <c r="E9" s="350"/>
      <c r="F9" s="401"/>
    </row>
    <row r="10" spans="1:6" ht="16.5" customHeight="1" hidden="1">
      <c r="A10" s="215" t="s">
        <v>540</v>
      </c>
      <c r="B10" s="343" t="s">
        <v>541</v>
      </c>
      <c r="C10" s="343"/>
      <c r="D10" s="343"/>
      <c r="E10" s="343"/>
      <c r="F10" s="216"/>
    </row>
    <row r="11" spans="1:6" ht="9" customHeight="1">
      <c r="A11" s="359"/>
      <c r="B11" s="360"/>
      <c r="C11" s="360"/>
      <c r="D11" s="360"/>
      <c r="E11" s="360"/>
      <c r="F11" s="360"/>
    </row>
    <row r="12" spans="1:6" ht="18" customHeight="1">
      <c r="A12" s="348" t="s">
        <v>542</v>
      </c>
      <c r="B12" s="348"/>
      <c r="C12" s="348"/>
      <c r="D12" s="348"/>
      <c r="E12" s="348"/>
      <c r="F12" s="348"/>
    </row>
    <row r="13" spans="1:6" ht="16.5">
      <c r="A13" s="353" t="s">
        <v>543</v>
      </c>
      <c r="B13" s="354"/>
      <c r="C13" s="354"/>
      <c r="D13" s="354"/>
      <c r="E13" s="354"/>
      <c r="F13" s="355"/>
    </row>
    <row r="14" spans="1:6" ht="18" customHeight="1">
      <c r="A14" s="353" t="s">
        <v>544</v>
      </c>
      <c r="B14" s="354"/>
      <c r="C14" s="354"/>
      <c r="D14" s="354"/>
      <c r="E14" s="354"/>
      <c r="F14" s="355"/>
    </row>
    <row r="15" spans="1:6" ht="23.25" customHeight="1">
      <c r="A15" s="287" t="s">
        <v>545</v>
      </c>
      <c r="B15" s="287" t="s">
        <v>546</v>
      </c>
      <c r="C15" s="287" t="s">
        <v>547</v>
      </c>
      <c r="D15" s="287" t="s">
        <v>548</v>
      </c>
      <c r="E15" s="287" t="s">
        <v>549</v>
      </c>
      <c r="F15" s="287" t="s">
        <v>550</v>
      </c>
    </row>
    <row r="16" spans="1:6" ht="336.75" customHeight="1">
      <c r="A16" s="217" t="s">
        <v>217</v>
      </c>
      <c r="B16" s="218" t="s">
        <v>551</v>
      </c>
      <c r="C16" s="324" t="s">
        <v>1163</v>
      </c>
      <c r="D16" s="219" t="s">
        <v>17</v>
      </c>
      <c r="E16" s="220" t="s">
        <v>552</v>
      </c>
      <c r="F16" s="221">
        <v>1</v>
      </c>
    </row>
    <row r="17" spans="1:119" s="289" customFormat="1" ht="16.5" customHeight="1">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89" customFormat="1" ht="18" customHeight="1">
      <c r="A18" s="353" t="s">
        <v>544</v>
      </c>
      <c r="B18" s="354"/>
      <c r="C18" s="354"/>
      <c r="D18" s="354"/>
      <c r="E18" s="354"/>
      <c r="F18" s="355"/>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119" s="291" customFormat="1" ht="27" customHeight="1">
      <c r="A19" s="290" t="s">
        <v>545</v>
      </c>
      <c r="B19" s="290" t="s">
        <v>553</v>
      </c>
      <c r="C19" s="290" t="s">
        <v>547</v>
      </c>
      <c r="D19" s="290" t="s">
        <v>548</v>
      </c>
      <c r="E19" s="290" t="s">
        <v>549</v>
      </c>
      <c r="F19" s="290" t="s">
        <v>550</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row>
    <row r="20" spans="1:6" ht="73.5" customHeight="1">
      <c r="A20" s="223" t="s">
        <v>218</v>
      </c>
      <c r="B20" s="224" t="s">
        <v>554</v>
      </c>
      <c r="C20" s="225" t="s">
        <v>555</v>
      </c>
      <c r="D20" s="225" t="s">
        <v>21</v>
      </c>
      <c r="E20" s="225" t="s">
        <v>552</v>
      </c>
      <c r="F20" s="226">
        <v>0.15</v>
      </c>
    </row>
    <row r="21" spans="1:119" s="293" customFormat="1" ht="16.5" customHeight="1">
      <c r="A21" s="402" t="s">
        <v>556</v>
      </c>
      <c r="B21" s="403"/>
      <c r="C21" s="403"/>
      <c r="D21" s="403"/>
      <c r="E21" s="403"/>
      <c r="F21" s="404"/>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row>
    <row r="22" spans="1:119" s="293" customFormat="1" ht="21" customHeight="1">
      <c r="A22" s="353" t="s">
        <v>544</v>
      </c>
      <c r="B22" s="354"/>
      <c r="C22" s="354"/>
      <c r="D22" s="354"/>
      <c r="E22" s="354"/>
      <c r="F22" s="355"/>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row>
    <row r="23" spans="1:119" s="291" customFormat="1" ht="27" customHeight="1">
      <c r="A23" s="287" t="s">
        <v>545</v>
      </c>
      <c r="B23" s="287" t="s">
        <v>553</v>
      </c>
      <c r="C23" s="287" t="s">
        <v>547</v>
      </c>
      <c r="D23" s="287" t="s">
        <v>548</v>
      </c>
      <c r="E23" s="287" t="s">
        <v>549</v>
      </c>
      <c r="F23" s="287" t="s">
        <v>550</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row>
    <row r="24" spans="1:119" s="231" customFormat="1" ht="82.5" customHeight="1">
      <c r="A24" s="229" t="s">
        <v>219</v>
      </c>
      <c r="B24" s="230" t="s">
        <v>220</v>
      </c>
      <c r="C24" s="219" t="s">
        <v>557</v>
      </c>
      <c r="D24" s="219" t="s">
        <v>17</v>
      </c>
      <c r="E24" s="219" t="s">
        <v>558</v>
      </c>
      <c r="F24" s="221">
        <v>8</v>
      </c>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row>
    <row r="25" spans="1:119" s="231" customFormat="1" ht="51">
      <c r="A25" s="232" t="s">
        <v>221</v>
      </c>
      <c r="B25" s="233" t="s">
        <v>222</v>
      </c>
      <c r="C25" s="233" t="s">
        <v>559</v>
      </c>
      <c r="D25" s="234" t="s">
        <v>16</v>
      </c>
      <c r="E25" s="234" t="s">
        <v>560</v>
      </c>
      <c r="F25" s="235">
        <v>0.2</v>
      </c>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row>
    <row r="26" spans="1:119" s="293" customFormat="1" ht="16.5" customHeight="1">
      <c r="A26" s="353" t="s">
        <v>561</v>
      </c>
      <c r="B26" s="354"/>
      <c r="C26" s="354"/>
      <c r="D26" s="354"/>
      <c r="E26" s="354"/>
      <c r="F26" s="355"/>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row>
    <row r="27" spans="1:119" s="293" customFormat="1" ht="18" customHeight="1">
      <c r="A27" s="353" t="s">
        <v>544</v>
      </c>
      <c r="B27" s="354"/>
      <c r="C27" s="354"/>
      <c r="D27" s="354"/>
      <c r="E27" s="354"/>
      <c r="F27" s="355"/>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row>
    <row r="28" spans="1:119" s="291" customFormat="1" ht="25.5" customHeight="1">
      <c r="A28" s="287" t="s">
        <v>545</v>
      </c>
      <c r="B28" s="287" t="s">
        <v>553</v>
      </c>
      <c r="C28" s="287" t="s">
        <v>547</v>
      </c>
      <c r="D28" s="287" t="s">
        <v>548</v>
      </c>
      <c r="E28" s="287" t="s">
        <v>549</v>
      </c>
      <c r="F28" s="287" t="s">
        <v>550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119" s="237" customFormat="1" ht="203.25" customHeight="1">
      <c r="A29" s="232" t="s">
        <v>223</v>
      </c>
      <c r="B29" s="236" t="s">
        <v>562</v>
      </c>
      <c r="C29" s="234" t="s">
        <v>563</v>
      </c>
      <c r="D29" s="234" t="s">
        <v>16</v>
      </c>
      <c r="E29" s="234" t="s">
        <v>560</v>
      </c>
      <c r="F29" s="235">
        <v>0.6</v>
      </c>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row>
    <row r="30" spans="1:119" s="237" customFormat="1" ht="192.75" customHeight="1">
      <c r="A30" s="232" t="s">
        <v>224</v>
      </c>
      <c r="B30" s="236" t="s">
        <v>564</v>
      </c>
      <c r="C30" s="234" t="s">
        <v>565</v>
      </c>
      <c r="D30" s="234" t="s">
        <v>16</v>
      </c>
      <c r="E30" s="234" t="s">
        <v>566</v>
      </c>
      <c r="F30" s="235">
        <v>1</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row>
    <row r="31" spans="1:119" s="237" customFormat="1" ht="102" customHeight="1">
      <c r="A31" s="232" t="s">
        <v>225</v>
      </c>
      <c r="B31" s="233" t="s">
        <v>567</v>
      </c>
      <c r="C31" s="234" t="s">
        <v>568</v>
      </c>
      <c r="D31" s="234" t="s">
        <v>16</v>
      </c>
      <c r="E31" s="234" t="s">
        <v>569</v>
      </c>
      <c r="F31" s="235">
        <v>1</v>
      </c>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row>
    <row r="32" spans="1:119" s="237" customFormat="1" ht="76.5">
      <c r="A32" s="232" t="s">
        <v>226</v>
      </c>
      <c r="B32" s="233" t="s">
        <v>570</v>
      </c>
      <c r="C32" s="234" t="s">
        <v>571</v>
      </c>
      <c r="D32" s="234" t="s">
        <v>16</v>
      </c>
      <c r="E32" s="234" t="s">
        <v>560</v>
      </c>
      <c r="F32" s="235">
        <v>0.2</v>
      </c>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row>
    <row r="33" spans="1:119" s="237" customFormat="1" ht="89.25">
      <c r="A33" s="232" t="s">
        <v>226</v>
      </c>
      <c r="B33" s="233" t="s">
        <v>572</v>
      </c>
      <c r="C33" s="238" t="s">
        <v>573</v>
      </c>
      <c r="D33" s="234" t="s">
        <v>16</v>
      </c>
      <c r="E33" s="239" t="s">
        <v>574</v>
      </c>
      <c r="F33" s="235">
        <v>0.8</v>
      </c>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row>
    <row r="34" spans="1:119" s="237" customFormat="1" ht="140.25">
      <c r="A34" s="232" t="s">
        <v>227</v>
      </c>
      <c r="B34" s="232" t="s">
        <v>575</v>
      </c>
      <c r="C34" s="240" t="s">
        <v>576</v>
      </c>
      <c r="D34" s="241" t="s">
        <v>16</v>
      </c>
      <c r="E34" s="234" t="s">
        <v>560</v>
      </c>
      <c r="F34" s="235">
        <v>1</v>
      </c>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row>
  </sheetData>
  <sheetProtection/>
  <mergeCells count="20">
    <mergeCell ref="A26:F26"/>
    <mergeCell ref="A27:F27"/>
    <mergeCell ref="A13:F13"/>
    <mergeCell ref="A14:F14"/>
    <mergeCell ref="A17:F17"/>
    <mergeCell ref="A18:F18"/>
    <mergeCell ref="A21:F21"/>
    <mergeCell ref="A22:F22"/>
    <mergeCell ref="A12:F12"/>
    <mergeCell ref="B1:F1"/>
    <mergeCell ref="A2:E2"/>
    <mergeCell ref="A3:F3"/>
    <mergeCell ref="B4:F4"/>
    <mergeCell ref="B5:F5"/>
    <mergeCell ref="B6:F6"/>
    <mergeCell ref="A7:E7"/>
    <mergeCell ref="A8:F8"/>
    <mergeCell ref="B9:F9"/>
    <mergeCell ref="B10:E10"/>
    <mergeCell ref="A11:F11"/>
  </mergeCells>
  <printOptions/>
  <pageMargins left="0.75" right="0.75" top="1" bottom="1" header="0.5" footer="0.5"/>
  <pageSetup fitToHeight="0" fitToWidth="1" horizontalDpi="600" verticalDpi="600" orientation="landscape" scale="51" r:id="rId1"/>
</worksheet>
</file>

<file path=xl/worksheets/sheet26.xml><?xml version="1.0" encoding="utf-8"?>
<worksheet xmlns="http://schemas.openxmlformats.org/spreadsheetml/2006/main" xmlns:r="http://schemas.openxmlformats.org/officeDocument/2006/relationships">
  <dimension ref="A1:DO37"/>
  <sheetViews>
    <sheetView view="pageBreakPreview" zoomScale="80" zoomScaleNormal="85" zoomScaleSheetLayoutView="80" zoomScalePageLayoutView="150" workbookViewId="0" topLeftCell="A1">
      <selection activeCell="C20" sqref="C20"/>
    </sheetView>
  </sheetViews>
  <sheetFormatPr defaultColWidth="10.8515625" defaultRowHeight="15"/>
  <cols>
    <col min="1" max="1" width="64.421875" style="10" customWidth="1"/>
    <col min="2" max="3" width="30.7109375" style="10" customWidth="1"/>
    <col min="4" max="4" width="23.7109375" style="10" customWidth="1"/>
    <col min="5" max="5" width="32.140625" style="10" customWidth="1"/>
    <col min="6" max="6" width="15.7109375" style="10" customWidth="1"/>
    <col min="7" max="16384" width="10.851562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E004 - Desempeño organizacional y modelo institucional orientado a resultados con enfoque de derechos humanos y perspectiva de género.</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470</v>
      </c>
      <c r="C6" s="350"/>
      <c r="D6" s="350"/>
      <c r="E6" s="350"/>
      <c r="F6" s="351"/>
    </row>
    <row r="7" spans="1:6" s="211" customFormat="1" ht="16.5" customHeight="1">
      <c r="A7" s="352" t="s">
        <v>537</v>
      </c>
      <c r="B7" s="352"/>
      <c r="C7" s="352"/>
      <c r="D7" s="352"/>
      <c r="E7" s="352"/>
      <c r="F7" s="214">
        <f>VLOOKUP(B4,'Unidades Administrativas 2016'!C31:D36,2,FALSE)</f>
        <v>101628314</v>
      </c>
    </row>
    <row r="8" spans="1:6" s="211" customFormat="1" ht="16.5">
      <c r="A8" s="347" t="s">
        <v>538</v>
      </c>
      <c r="B8" s="347"/>
      <c r="C8" s="347"/>
      <c r="D8" s="347"/>
      <c r="E8" s="347"/>
      <c r="F8" s="348"/>
    </row>
    <row r="9" spans="1:6" s="211" customFormat="1" ht="42.75" customHeight="1">
      <c r="A9" s="298" t="s">
        <v>539</v>
      </c>
      <c r="B9" s="349" t="str">
        <f>+VLOOKUP(B6,'Unidades Administrativas 2016'!E3:H28,4,FALSE)</f>
        <v>Impulsar el desempeño organizacional y promover un modelo institucional de servicio público orientado a resultados con un enfoque de derechos humanos y perspectiva de género.</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21" customHeight="1">
      <c r="A15" s="294" t="s">
        <v>545</v>
      </c>
      <c r="B15" s="294" t="s">
        <v>546</v>
      </c>
      <c r="C15" s="294" t="s">
        <v>547</v>
      </c>
      <c r="D15" s="294" t="s">
        <v>548</v>
      </c>
      <c r="E15" s="294" t="s">
        <v>549</v>
      </c>
      <c r="F15" s="294" t="s">
        <v>550</v>
      </c>
    </row>
    <row r="16" spans="1:6" s="6" customFormat="1" ht="409.5">
      <c r="A16" s="161" t="s">
        <v>1226</v>
      </c>
      <c r="B16" s="13" t="s">
        <v>551</v>
      </c>
      <c r="C16" s="13" t="s">
        <v>1163</v>
      </c>
      <c r="D16" s="15" t="s">
        <v>17</v>
      </c>
      <c r="E16" s="15" t="s">
        <v>905</v>
      </c>
      <c r="F16" s="17">
        <v>1</v>
      </c>
    </row>
    <row r="17" spans="1:119" s="301" customFormat="1" ht="16.5">
      <c r="A17" s="353" t="s">
        <v>1132</v>
      </c>
      <c r="B17" s="354"/>
      <c r="C17" s="354"/>
      <c r="D17" s="354"/>
      <c r="E17" s="354"/>
      <c r="F17" s="355"/>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2"/>
      <c r="DN17" s="302"/>
      <c r="DO17" s="302"/>
    </row>
    <row r="18" spans="1:119" s="301" customFormat="1" ht="18" customHeight="1">
      <c r="A18" s="356" t="s">
        <v>544</v>
      </c>
      <c r="B18" s="357"/>
      <c r="C18" s="357"/>
      <c r="D18" s="357"/>
      <c r="E18" s="357"/>
      <c r="F18" s="358"/>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row>
    <row r="19" spans="1:6" s="245" customFormat="1" ht="21" customHeight="1">
      <c r="A19" s="294" t="s">
        <v>545</v>
      </c>
      <c r="B19" s="294" t="s">
        <v>553</v>
      </c>
      <c r="C19" s="294" t="s">
        <v>547</v>
      </c>
      <c r="D19" s="294" t="s">
        <v>548</v>
      </c>
      <c r="E19" s="294" t="s">
        <v>549</v>
      </c>
      <c r="F19" s="294" t="s">
        <v>550</v>
      </c>
    </row>
    <row r="20" spans="1:6" s="6" customFormat="1" ht="409.5">
      <c r="A20" s="114" t="s">
        <v>163</v>
      </c>
      <c r="B20" s="69" t="s">
        <v>910</v>
      </c>
      <c r="C20" s="114" t="s">
        <v>649</v>
      </c>
      <c r="D20" s="247" t="s">
        <v>22</v>
      </c>
      <c r="E20" s="247" t="s">
        <v>922</v>
      </c>
      <c r="F20" s="140">
        <v>6</v>
      </c>
    </row>
    <row r="21" spans="1:119" s="301" customFormat="1" ht="16.5">
      <c r="A21" s="353" t="s">
        <v>556</v>
      </c>
      <c r="B21" s="354"/>
      <c r="C21" s="354"/>
      <c r="D21" s="354"/>
      <c r="E21" s="354"/>
      <c r="F21" s="355"/>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row>
    <row r="22" spans="1:119" s="301" customFormat="1" ht="18" customHeight="1">
      <c r="A22" s="356" t="s">
        <v>544</v>
      </c>
      <c r="B22" s="357"/>
      <c r="C22" s="357"/>
      <c r="D22" s="357"/>
      <c r="E22" s="357"/>
      <c r="F22" s="358"/>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row>
    <row r="23" spans="1:6" s="245" customFormat="1" ht="21" customHeight="1">
      <c r="A23" s="294" t="s">
        <v>545</v>
      </c>
      <c r="B23" s="294" t="s">
        <v>553</v>
      </c>
      <c r="C23" s="294" t="s">
        <v>547</v>
      </c>
      <c r="D23" s="294" t="s">
        <v>548</v>
      </c>
      <c r="E23" s="294" t="s">
        <v>549</v>
      </c>
      <c r="F23" s="294" t="s">
        <v>550</v>
      </c>
    </row>
    <row r="24" spans="1:6" s="6" customFormat="1" ht="409.5" thickBot="1">
      <c r="A24" s="271" t="s">
        <v>164</v>
      </c>
      <c r="B24" s="161" t="s">
        <v>911</v>
      </c>
      <c r="C24" s="13" t="s">
        <v>639</v>
      </c>
      <c r="D24" s="15" t="s">
        <v>18</v>
      </c>
      <c r="E24" s="15" t="s">
        <v>905</v>
      </c>
      <c r="F24" s="81">
        <v>0.9</v>
      </c>
    </row>
    <row r="25" spans="1:6" s="303" customFormat="1" ht="409.5">
      <c r="A25" s="114" t="s">
        <v>171</v>
      </c>
      <c r="B25" s="64" t="s">
        <v>918</v>
      </c>
      <c r="C25" s="114" t="s">
        <v>645</v>
      </c>
      <c r="D25" s="247" t="s">
        <v>18</v>
      </c>
      <c r="E25" s="246" t="s">
        <v>905</v>
      </c>
      <c r="F25" s="47">
        <v>0.9</v>
      </c>
    </row>
    <row r="26" spans="1:119" s="301" customFormat="1" ht="16.5">
      <c r="A26" s="353" t="s">
        <v>561</v>
      </c>
      <c r="B26" s="354"/>
      <c r="C26" s="354"/>
      <c r="D26" s="354"/>
      <c r="E26" s="354"/>
      <c r="F26" s="355"/>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row>
    <row r="27" spans="1:119" s="301" customFormat="1" ht="18" customHeight="1">
      <c r="A27" s="356" t="s">
        <v>544</v>
      </c>
      <c r="B27" s="357"/>
      <c r="C27" s="357"/>
      <c r="D27" s="357"/>
      <c r="E27" s="357"/>
      <c r="F27" s="358"/>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c r="DJ27" s="302"/>
      <c r="DK27" s="302"/>
      <c r="DL27" s="302"/>
      <c r="DM27" s="302"/>
      <c r="DN27" s="302"/>
      <c r="DO27" s="302"/>
    </row>
    <row r="28" spans="1:6" s="245" customFormat="1" ht="21" customHeight="1" thickBot="1">
      <c r="A28" s="294" t="s">
        <v>545</v>
      </c>
      <c r="B28" s="294" t="s">
        <v>553</v>
      </c>
      <c r="C28" s="294" t="s">
        <v>547</v>
      </c>
      <c r="D28" s="294" t="s">
        <v>548</v>
      </c>
      <c r="E28" s="294" t="s">
        <v>549</v>
      </c>
      <c r="F28" s="294" t="s">
        <v>550</v>
      </c>
    </row>
    <row r="29" spans="1:6" s="6" customFormat="1" ht="153.75" thickBot="1">
      <c r="A29" s="19" t="s">
        <v>165</v>
      </c>
      <c r="B29" s="168" t="s">
        <v>912</v>
      </c>
      <c r="C29" s="38" t="s">
        <v>640</v>
      </c>
      <c r="D29" s="21" t="s">
        <v>16</v>
      </c>
      <c r="E29" s="246" t="s">
        <v>923</v>
      </c>
      <c r="F29" s="47">
        <v>1</v>
      </c>
    </row>
    <row r="30" spans="1:6" s="6" customFormat="1" ht="179.25" thickBot="1">
      <c r="A30" s="38" t="s">
        <v>166</v>
      </c>
      <c r="B30" s="168" t="s">
        <v>913</v>
      </c>
      <c r="C30" s="38" t="s">
        <v>640</v>
      </c>
      <c r="D30" s="21" t="s">
        <v>16</v>
      </c>
      <c r="E30" s="246" t="s">
        <v>923</v>
      </c>
      <c r="F30" s="47">
        <v>1</v>
      </c>
    </row>
    <row r="31" spans="1:6" s="6" customFormat="1" ht="179.25" thickBot="1">
      <c r="A31" s="38" t="s">
        <v>167</v>
      </c>
      <c r="B31" s="168" t="s">
        <v>914</v>
      </c>
      <c r="C31" s="38" t="s">
        <v>641</v>
      </c>
      <c r="D31" s="21" t="s">
        <v>16</v>
      </c>
      <c r="E31" s="246" t="s">
        <v>923</v>
      </c>
      <c r="F31" s="47">
        <v>1</v>
      </c>
    </row>
    <row r="32" spans="1:6" s="6" customFormat="1" ht="255.75" thickBot="1">
      <c r="A32" s="164" t="s">
        <v>168</v>
      </c>
      <c r="B32" s="168" t="s">
        <v>915</v>
      </c>
      <c r="C32" s="38" t="s">
        <v>642</v>
      </c>
      <c r="D32" s="21" t="s">
        <v>16</v>
      </c>
      <c r="E32" s="246" t="s">
        <v>923</v>
      </c>
      <c r="F32" s="47">
        <v>1</v>
      </c>
    </row>
    <row r="33" spans="1:6" s="6" customFormat="1" ht="408.75" thickBot="1">
      <c r="A33" s="55" t="s">
        <v>169</v>
      </c>
      <c r="B33" s="168" t="s">
        <v>916</v>
      </c>
      <c r="C33" s="55" t="s">
        <v>643</v>
      </c>
      <c r="D33" s="51" t="s">
        <v>16</v>
      </c>
      <c r="E33" s="246" t="s">
        <v>923</v>
      </c>
      <c r="F33" s="53">
        <v>1</v>
      </c>
    </row>
    <row r="34" spans="1:6" s="6" customFormat="1" ht="217.5" thickBot="1">
      <c r="A34" s="55" t="s">
        <v>170</v>
      </c>
      <c r="B34" s="168" t="s">
        <v>917</v>
      </c>
      <c r="C34" s="55" t="s">
        <v>644</v>
      </c>
      <c r="D34" s="51" t="s">
        <v>16</v>
      </c>
      <c r="E34" s="246" t="s">
        <v>923</v>
      </c>
      <c r="F34" s="53">
        <v>0.95</v>
      </c>
    </row>
    <row r="35" spans="1:6" s="6" customFormat="1" ht="255.75" thickBot="1">
      <c r="A35" s="38" t="s">
        <v>172</v>
      </c>
      <c r="B35" s="168" t="s">
        <v>919</v>
      </c>
      <c r="C35" s="38" t="s">
        <v>646</v>
      </c>
      <c r="D35" s="21" t="s">
        <v>16</v>
      </c>
      <c r="E35" s="246" t="s">
        <v>924</v>
      </c>
      <c r="F35" s="47">
        <v>1</v>
      </c>
    </row>
    <row r="36" spans="1:6" s="6" customFormat="1" ht="332.25" thickBot="1">
      <c r="A36" s="38" t="s">
        <v>173</v>
      </c>
      <c r="B36" s="168" t="s">
        <v>920</v>
      </c>
      <c r="C36" s="38" t="s">
        <v>647</v>
      </c>
      <c r="D36" s="21" t="s">
        <v>16</v>
      </c>
      <c r="E36" s="246" t="s">
        <v>923</v>
      </c>
      <c r="F36" s="47">
        <v>1</v>
      </c>
    </row>
    <row r="37" spans="1:6" s="6" customFormat="1" ht="255.75" thickBot="1">
      <c r="A37" s="175" t="s">
        <v>174</v>
      </c>
      <c r="B37" s="168" t="s">
        <v>921</v>
      </c>
      <c r="C37" s="72" t="s">
        <v>648</v>
      </c>
      <c r="D37" s="28" t="s">
        <v>16</v>
      </c>
      <c r="E37" s="246" t="s">
        <v>923</v>
      </c>
      <c r="F37" s="30">
        <v>1</v>
      </c>
    </row>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sheetData>
  <sheetProtection insertColumns="0" insertRows="0" deleteColumns="0" deleteRows="0" autoFilter="0" pivotTables="0"/>
  <mergeCells count="20">
    <mergeCell ref="A21:F21"/>
    <mergeCell ref="A22:F22"/>
    <mergeCell ref="A26:F26"/>
    <mergeCell ref="A27:F27"/>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E20 D29:E37 D24:E25">
    <cfRule type="cellIs" priority="3"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7.xml><?xml version="1.0" encoding="utf-8"?>
<worksheet xmlns="http://schemas.openxmlformats.org/spreadsheetml/2006/main" xmlns:r="http://schemas.openxmlformats.org/officeDocument/2006/relationships">
  <dimension ref="A1:DO29"/>
  <sheetViews>
    <sheetView view="pageBreakPreview" zoomScale="90" zoomScaleNormal="85" zoomScaleSheetLayoutView="90" zoomScalePageLayoutView="0" workbookViewId="0" topLeftCell="A1">
      <selection activeCell="C16" sqref="C16"/>
    </sheetView>
  </sheetViews>
  <sheetFormatPr defaultColWidth="11.421875" defaultRowHeight="15"/>
  <cols>
    <col min="1" max="1" width="64.421875" style="10" customWidth="1"/>
    <col min="2" max="2" width="30.7109375" style="10" customWidth="1"/>
    <col min="3" max="3" width="33.574218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M001 - Actividades de apoyo administrativo</v>
      </c>
      <c r="C4" s="350"/>
      <c r="D4" s="350"/>
      <c r="E4" s="350"/>
      <c r="F4" s="351"/>
    </row>
    <row r="5" spans="1:6" s="211" customFormat="1" ht="16.5" customHeight="1">
      <c r="A5" s="298" t="s">
        <v>534</v>
      </c>
      <c r="B5" s="349" t="s">
        <v>535</v>
      </c>
      <c r="C5" s="350"/>
      <c r="D5" s="350"/>
      <c r="E5" s="350"/>
      <c r="F5" s="351"/>
    </row>
    <row r="6" spans="1:6" s="211" customFormat="1" ht="16.5" customHeight="1">
      <c r="A6" s="298" t="s">
        <v>536</v>
      </c>
      <c r="B6" s="349" t="s">
        <v>449</v>
      </c>
      <c r="C6" s="350"/>
      <c r="D6" s="350"/>
      <c r="E6" s="350"/>
      <c r="F6" s="351"/>
    </row>
    <row r="7" spans="1:6" s="211" customFormat="1" ht="16.5" customHeight="1">
      <c r="A7" s="352" t="s">
        <v>537</v>
      </c>
      <c r="B7" s="352"/>
      <c r="C7" s="352"/>
      <c r="D7" s="352"/>
      <c r="E7" s="352"/>
      <c r="F7" s="214">
        <f>VLOOKUP(B4,'Unidades Administrativas 2016'!C31:D36,2,FALSE)</f>
        <v>95548251</v>
      </c>
    </row>
    <row r="8" spans="1:6" s="211" customFormat="1" ht="16.5">
      <c r="A8" s="347" t="s">
        <v>538</v>
      </c>
      <c r="B8" s="347"/>
      <c r="C8" s="347"/>
      <c r="D8" s="347"/>
      <c r="E8" s="347"/>
      <c r="F8" s="348"/>
    </row>
    <row r="9" spans="1:6" s="211" customFormat="1" ht="30" customHeight="1">
      <c r="A9" s="298" t="s">
        <v>539</v>
      </c>
      <c r="B9" s="349" t="str">
        <f>+VLOOKUP(B6,'Unidades Administrativas 2016'!E3:H28,4,FALSE)</f>
        <v>Impulsar el desempeño organizacional y promover un modelo institucional de servicio público orientado a resultados con un enfoque de derechos humanos y perspectiva de género.</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22" customFormat="1" ht="16.5">
      <c r="A13" s="373" t="s">
        <v>543</v>
      </c>
      <c r="B13" s="374"/>
      <c r="C13" s="374"/>
      <c r="D13" s="374"/>
      <c r="E13" s="374"/>
      <c r="F13" s="375"/>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row>
    <row r="14" spans="1:119" s="222" customFormat="1" ht="18" customHeight="1">
      <c r="A14" s="383" t="s">
        <v>544</v>
      </c>
      <c r="B14" s="384"/>
      <c r="C14" s="384"/>
      <c r="D14" s="384"/>
      <c r="E14" s="384"/>
      <c r="F14" s="385"/>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row>
    <row r="15" spans="1:6" ht="24">
      <c r="A15" s="300" t="s">
        <v>545</v>
      </c>
      <c r="B15" s="300" t="s">
        <v>546</v>
      </c>
      <c r="C15" s="300" t="s">
        <v>547</v>
      </c>
      <c r="D15" s="300" t="s">
        <v>548</v>
      </c>
      <c r="E15" s="300" t="s">
        <v>549</v>
      </c>
      <c r="F15" s="300" t="s">
        <v>550</v>
      </c>
    </row>
    <row r="16" spans="1:6" s="6" customFormat="1" ht="409.5">
      <c r="A16" s="13" t="s">
        <v>97</v>
      </c>
      <c r="B16" s="13" t="s">
        <v>842</v>
      </c>
      <c r="C16" s="13" t="s">
        <v>427</v>
      </c>
      <c r="D16" s="15" t="s">
        <v>17</v>
      </c>
      <c r="E16" s="15" t="s">
        <v>838</v>
      </c>
      <c r="F16" s="162">
        <v>1</v>
      </c>
    </row>
    <row r="17" spans="1:119" s="222" customFormat="1" ht="16.5">
      <c r="A17" s="353" t="s">
        <v>1132</v>
      </c>
      <c r="B17" s="354"/>
      <c r="C17" s="354"/>
      <c r="D17" s="354"/>
      <c r="E17" s="354"/>
      <c r="F17" s="355"/>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row>
    <row r="18" spans="1:119" s="222" customFormat="1" ht="18" customHeight="1">
      <c r="A18" s="356" t="s">
        <v>544</v>
      </c>
      <c r="B18" s="357"/>
      <c r="C18" s="357"/>
      <c r="D18" s="357"/>
      <c r="E18" s="357"/>
      <c r="F18" s="358"/>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row>
    <row r="19" spans="1:6" s="245" customFormat="1" ht="24">
      <c r="A19" s="294" t="s">
        <v>545</v>
      </c>
      <c r="B19" s="294" t="s">
        <v>553</v>
      </c>
      <c r="C19" s="294" t="s">
        <v>547</v>
      </c>
      <c r="D19" s="294" t="s">
        <v>548</v>
      </c>
      <c r="E19" s="294" t="s">
        <v>549</v>
      </c>
      <c r="F19" s="294" t="s">
        <v>550</v>
      </c>
    </row>
    <row r="20" spans="1:6" s="6" customFormat="1" ht="331.5">
      <c r="A20" s="114" t="s">
        <v>99</v>
      </c>
      <c r="B20" s="114" t="s">
        <v>1133</v>
      </c>
      <c r="C20" s="114" t="s">
        <v>425</v>
      </c>
      <c r="D20" s="247" t="s">
        <v>17</v>
      </c>
      <c r="E20" s="247" t="s">
        <v>843</v>
      </c>
      <c r="F20" s="140">
        <v>7</v>
      </c>
    </row>
    <row r="21" spans="1:118" s="228" customFormat="1" ht="16.5" customHeight="1">
      <c r="A21" s="402" t="s">
        <v>556</v>
      </c>
      <c r="B21" s="403"/>
      <c r="C21" s="403"/>
      <c r="D21" s="403"/>
      <c r="E21" s="403"/>
      <c r="F21" s="40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row>
    <row r="22" spans="1:118" s="228" customFormat="1" ht="21" customHeight="1">
      <c r="A22" s="353" t="s">
        <v>544</v>
      </c>
      <c r="B22" s="354"/>
      <c r="C22" s="354"/>
      <c r="D22" s="354"/>
      <c r="E22" s="354"/>
      <c r="F22" s="355"/>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row>
    <row r="23" spans="1:6" s="245" customFormat="1" ht="24">
      <c r="A23" s="294" t="s">
        <v>545</v>
      </c>
      <c r="B23" s="294" t="s">
        <v>553</v>
      </c>
      <c r="C23" s="294" t="s">
        <v>547</v>
      </c>
      <c r="D23" s="294" t="s">
        <v>548</v>
      </c>
      <c r="E23" s="294" t="s">
        <v>549</v>
      </c>
      <c r="F23" s="294" t="s">
        <v>550</v>
      </c>
    </row>
    <row r="24" spans="1:6" s="6" customFormat="1" ht="409.5">
      <c r="A24" s="271" t="s">
        <v>100</v>
      </c>
      <c r="B24" s="13" t="s">
        <v>828</v>
      </c>
      <c r="C24" s="13" t="s">
        <v>426</v>
      </c>
      <c r="D24" s="15" t="s">
        <v>17</v>
      </c>
      <c r="E24" s="15" t="s">
        <v>844</v>
      </c>
      <c r="F24" s="162">
        <v>6</v>
      </c>
    </row>
    <row r="25" spans="1:118" s="228" customFormat="1" ht="16.5" customHeight="1">
      <c r="A25" s="353" t="s">
        <v>561</v>
      </c>
      <c r="B25" s="354"/>
      <c r="C25" s="354"/>
      <c r="D25" s="354"/>
      <c r="E25" s="354"/>
      <c r="F25" s="355"/>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row>
    <row r="26" spans="1:118" s="228" customFormat="1" ht="18" customHeight="1">
      <c r="A26" s="353" t="s">
        <v>544</v>
      </c>
      <c r="B26" s="354"/>
      <c r="C26" s="354"/>
      <c r="D26" s="354"/>
      <c r="E26" s="354"/>
      <c r="F26" s="355"/>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row>
    <row r="27" spans="1:6" s="245" customFormat="1" ht="24">
      <c r="A27" s="294" t="s">
        <v>545</v>
      </c>
      <c r="B27" s="294" t="s">
        <v>553</v>
      </c>
      <c r="C27" s="294" t="s">
        <v>547</v>
      </c>
      <c r="D27" s="294" t="s">
        <v>548</v>
      </c>
      <c r="E27" s="294" t="s">
        <v>549</v>
      </c>
      <c r="F27" s="294" t="s">
        <v>550</v>
      </c>
    </row>
    <row r="28" spans="1:6" s="6" customFormat="1" ht="165.75">
      <c r="A28" s="271" t="s">
        <v>101</v>
      </c>
      <c r="B28" s="13" t="s">
        <v>829</v>
      </c>
      <c r="C28" s="13" t="s">
        <v>428</v>
      </c>
      <c r="D28" s="15" t="s">
        <v>16</v>
      </c>
      <c r="E28" s="15" t="s">
        <v>841</v>
      </c>
      <c r="F28" s="34">
        <v>0.95</v>
      </c>
    </row>
    <row r="29" spans="1:6" s="6" customFormat="1" ht="179.25" thickBot="1">
      <c r="A29" s="61" t="s">
        <v>102</v>
      </c>
      <c r="B29" s="61" t="s">
        <v>1136</v>
      </c>
      <c r="C29" s="61" t="s">
        <v>429</v>
      </c>
      <c r="D29" s="28" t="s">
        <v>16</v>
      </c>
      <c r="E29" s="15" t="s">
        <v>841</v>
      </c>
      <c r="F29" s="43">
        <v>0.7</v>
      </c>
    </row>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sheetData>
  <sheetProtection/>
  <mergeCells count="20">
    <mergeCell ref="A22:F22"/>
    <mergeCell ref="A25:F25"/>
    <mergeCell ref="A26:F26"/>
    <mergeCell ref="B6:F6"/>
    <mergeCell ref="A7:E7"/>
    <mergeCell ref="A8:F8"/>
    <mergeCell ref="B9:F9"/>
    <mergeCell ref="A21:F21"/>
    <mergeCell ref="A17:F17"/>
    <mergeCell ref="A18:F18"/>
    <mergeCell ref="B10:E10"/>
    <mergeCell ref="A11:F11"/>
    <mergeCell ref="A12:F12"/>
    <mergeCell ref="A13:F13"/>
    <mergeCell ref="A14:F14"/>
    <mergeCell ref="B1:F1"/>
    <mergeCell ref="A2:E2"/>
    <mergeCell ref="A3:F3"/>
    <mergeCell ref="B4:F4"/>
    <mergeCell ref="B5:F5"/>
  </mergeCells>
  <conditionalFormatting sqref="D16:E16 D20:E20 D24:E24 D28:E29">
    <cfRule type="cellIs" priority="5"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28.xml><?xml version="1.0" encoding="utf-8"?>
<worksheet xmlns="http://schemas.openxmlformats.org/spreadsheetml/2006/main" xmlns:r="http://schemas.openxmlformats.org/officeDocument/2006/relationships">
  <dimension ref="A1:DO39"/>
  <sheetViews>
    <sheetView view="pageBreakPreview" zoomScale="80" zoomScaleNormal="85" zoomScaleSheetLayoutView="80" zoomScalePageLayoutView="0" workbookViewId="0" topLeftCell="A1">
      <selection activeCell="F16" sqref="F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8515625" style="10" customWidth="1"/>
    <col min="7" max="16384" width="11.421875" style="10" customWidth="1"/>
  </cols>
  <sheetData>
    <row r="1" spans="1:6" s="211" customFormat="1" ht="50.25" customHeight="1" thickBot="1">
      <c r="A1" s="296" t="s">
        <v>430</v>
      </c>
      <c r="B1" s="344" t="s">
        <v>431</v>
      </c>
      <c r="C1" s="344"/>
      <c r="D1" s="344"/>
      <c r="E1" s="344"/>
      <c r="F1" s="344"/>
    </row>
    <row r="2" spans="1:6" s="211" customFormat="1" ht="9.75" customHeight="1" thickTop="1">
      <c r="A2" s="346"/>
      <c r="B2" s="346"/>
      <c r="C2" s="346"/>
      <c r="D2" s="346"/>
      <c r="E2" s="346"/>
      <c r="F2" s="297"/>
    </row>
    <row r="3" spans="1:6" s="211" customFormat="1" ht="16.5">
      <c r="A3" s="347" t="s">
        <v>532</v>
      </c>
      <c r="B3" s="347"/>
      <c r="C3" s="347"/>
      <c r="D3" s="347"/>
      <c r="E3" s="347"/>
      <c r="F3" s="347"/>
    </row>
    <row r="4" spans="1:6" s="211" customFormat="1" ht="32.25" customHeight="1">
      <c r="A4" s="298" t="s">
        <v>533</v>
      </c>
      <c r="B4" s="349" t="str">
        <f>+VLOOKUP(B6,'Unidades Administrativas 2016'!E2:F28,2,FALSE)</f>
        <v>O001 - Actividades de apoyo a la función pública y buen gobierno</v>
      </c>
      <c r="C4" s="350"/>
      <c r="D4" s="350"/>
      <c r="E4" s="350"/>
      <c r="F4" s="401"/>
    </row>
    <row r="5" spans="1:6" s="211" customFormat="1" ht="16.5" customHeight="1">
      <c r="A5" s="298" t="s">
        <v>534</v>
      </c>
      <c r="B5" s="349" t="s">
        <v>535</v>
      </c>
      <c r="C5" s="350"/>
      <c r="D5" s="350"/>
      <c r="E5" s="350"/>
      <c r="F5" s="401"/>
    </row>
    <row r="6" spans="1:6" s="211" customFormat="1" ht="16.5" customHeight="1">
      <c r="A6" s="298" t="s">
        <v>536</v>
      </c>
      <c r="B6" s="349" t="s">
        <v>444</v>
      </c>
      <c r="C6" s="350"/>
      <c r="D6" s="350"/>
      <c r="E6" s="350"/>
      <c r="F6" s="401"/>
    </row>
    <row r="7" spans="1:6" s="211" customFormat="1" ht="16.5" customHeight="1">
      <c r="A7" s="352" t="s">
        <v>537</v>
      </c>
      <c r="B7" s="352"/>
      <c r="C7" s="352"/>
      <c r="D7" s="352"/>
      <c r="E7" s="352"/>
      <c r="F7" s="299">
        <f>VLOOKUP(B4,'Unidades Administrativas 2016'!C31:D36,2,FALSE)</f>
        <v>16939036</v>
      </c>
    </row>
    <row r="8" spans="1:6" s="211" customFormat="1" ht="16.5">
      <c r="A8" s="347" t="s">
        <v>538</v>
      </c>
      <c r="B8" s="347"/>
      <c r="C8" s="347"/>
      <c r="D8" s="347"/>
      <c r="E8" s="347"/>
      <c r="F8" s="347"/>
    </row>
    <row r="9" spans="1:6" s="211" customFormat="1" ht="30" customHeight="1">
      <c r="A9" s="298" t="s">
        <v>539</v>
      </c>
      <c r="B9" s="349" t="str">
        <f>+VLOOKUP(B6,'Unidades Administrativas 2016'!E3:H28,4,FALSE)</f>
        <v>Impulsar el desempeño organizacional y promover un modelo institucional de servicio público orientado a resultados con un enfoque de derechos humanos y perspectiva de género.</v>
      </c>
      <c r="C9" s="350"/>
      <c r="D9" s="350"/>
      <c r="E9" s="350"/>
      <c r="F9" s="40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7" t="s">
        <v>542</v>
      </c>
      <c r="B12" s="347"/>
      <c r="C12" s="347"/>
      <c r="D12" s="347"/>
      <c r="E12" s="347"/>
      <c r="F12" s="347"/>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22" customFormat="1" ht="16.5">
      <c r="A13" s="353" t="s">
        <v>543</v>
      </c>
      <c r="B13" s="354"/>
      <c r="C13" s="354"/>
      <c r="D13" s="354"/>
      <c r="E13" s="354"/>
      <c r="F13" s="355"/>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row>
    <row r="14" spans="1:119" s="222" customFormat="1" ht="18" customHeight="1">
      <c r="A14" s="356" t="s">
        <v>544</v>
      </c>
      <c r="B14" s="357"/>
      <c r="C14" s="357"/>
      <c r="D14" s="357"/>
      <c r="E14" s="357"/>
      <c r="F14" s="358"/>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row>
    <row r="15" spans="1:6" s="11" customFormat="1" ht="24">
      <c r="A15" s="295" t="s">
        <v>545</v>
      </c>
      <c r="B15" s="295" t="s">
        <v>546</v>
      </c>
      <c r="C15" s="295" t="s">
        <v>547</v>
      </c>
      <c r="D15" s="295" t="s">
        <v>548</v>
      </c>
      <c r="E15" s="295" t="s">
        <v>549</v>
      </c>
      <c r="F15" s="295" t="s">
        <v>550</v>
      </c>
    </row>
    <row r="16" spans="1:6" s="6" customFormat="1" ht="409.5">
      <c r="A16" s="13" t="s">
        <v>86</v>
      </c>
      <c r="B16" s="13" t="s">
        <v>813</v>
      </c>
      <c r="C16" s="80" t="s">
        <v>1163</v>
      </c>
      <c r="D16" s="15" t="s">
        <v>17</v>
      </c>
      <c r="E16" s="264" t="s">
        <v>838</v>
      </c>
      <c r="F16" s="162">
        <v>1</v>
      </c>
    </row>
    <row r="17" spans="1:119" s="222" customFormat="1" ht="16.5">
      <c r="A17" s="353" t="s">
        <v>1132</v>
      </c>
      <c r="B17" s="354"/>
      <c r="C17" s="354"/>
      <c r="D17" s="354"/>
      <c r="E17" s="354"/>
      <c r="F17" s="355"/>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row>
    <row r="18" spans="1:119" s="222" customFormat="1" ht="18" customHeight="1">
      <c r="A18" s="356" t="s">
        <v>544</v>
      </c>
      <c r="B18" s="357"/>
      <c r="C18" s="357"/>
      <c r="D18" s="357"/>
      <c r="E18" s="357"/>
      <c r="F18" s="358"/>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row>
    <row r="19" spans="1:6" s="245" customFormat="1" ht="24">
      <c r="A19" s="295" t="s">
        <v>545</v>
      </c>
      <c r="B19" s="295" t="s">
        <v>553</v>
      </c>
      <c r="C19" s="295" t="s">
        <v>547</v>
      </c>
      <c r="D19" s="295" t="s">
        <v>548</v>
      </c>
      <c r="E19" s="295" t="s">
        <v>549</v>
      </c>
      <c r="F19" s="295" t="s">
        <v>550</v>
      </c>
    </row>
    <row r="20" spans="1:6" s="6" customFormat="1" ht="242.25">
      <c r="A20" s="197" t="s">
        <v>88</v>
      </c>
      <c r="B20" s="114" t="s">
        <v>814</v>
      </c>
      <c r="C20" s="33" t="s">
        <v>396</v>
      </c>
      <c r="D20" s="247" t="s">
        <v>16</v>
      </c>
      <c r="E20" s="247" t="s">
        <v>838</v>
      </c>
      <c r="F20" s="47">
        <v>0.95</v>
      </c>
    </row>
    <row r="21" spans="1:118" s="228" customFormat="1" ht="16.5" customHeight="1">
      <c r="A21" s="402" t="s">
        <v>556</v>
      </c>
      <c r="B21" s="403"/>
      <c r="C21" s="403"/>
      <c r="D21" s="403"/>
      <c r="E21" s="403"/>
      <c r="F21" s="40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row>
    <row r="22" spans="1:118" s="228" customFormat="1" ht="21" customHeight="1">
      <c r="A22" s="353" t="s">
        <v>544</v>
      </c>
      <c r="B22" s="354"/>
      <c r="C22" s="354"/>
      <c r="D22" s="354"/>
      <c r="E22" s="354"/>
      <c r="F22" s="355"/>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row>
    <row r="23" spans="1:6" s="245" customFormat="1" ht="24">
      <c r="A23" s="294" t="s">
        <v>545</v>
      </c>
      <c r="B23" s="294" t="s">
        <v>553</v>
      </c>
      <c r="C23" s="294" t="s">
        <v>547</v>
      </c>
      <c r="D23" s="294" t="s">
        <v>548</v>
      </c>
      <c r="E23" s="294" t="s">
        <v>549</v>
      </c>
      <c r="F23" s="294" t="s">
        <v>550</v>
      </c>
    </row>
    <row r="24" spans="1:6" s="6" customFormat="1" ht="281.25" thickBot="1">
      <c r="A24" s="283" t="s">
        <v>76</v>
      </c>
      <c r="B24" s="13" t="s">
        <v>815</v>
      </c>
      <c r="C24" s="44" t="s">
        <v>397</v>
      </c>
      <c r="D24" s="15" t="s">
        <v>16</v>
      </c>
      <c r="E24" s="15" t="s">
        <v>839</v>
      </c>
      <c r="F24" s="145">
        <v>0.99</v>
      </c>
    </row>
    <row r="25" spans="1:6" s="6" customFormat="1" ht="255.75" thickBot="1">
      <c r="A25" s="198" t="s">
        <v>76</v>
      </c>
      <c r="B25" s="64" t="s">
        <v>816</v>
      </c>
      <c r="C25" s="33" t="s">
        <v>398</v>
      </c>
      <c r="D25" s="21" t="s">
        <v>21</v>
      </c>
      <c r="E25" s="247" t="s">
        <v>840</v>
      </c>
      <c r="F25" s="34">
        <v>0.9</v>
      </c>
    </row>
    <row r="26" spans="1:6" s="6" customFormat="1" ht="140.25">
      <c r="A26" s="197" t="s">
        <v>89</v>
      </c>
      <c r="B26" s="256" t="s">
        <v>817</v>
      </c>
      <c r="C26" s="33" t="s">
        <v>399</v>
      </c>
      <c r="D26" s="21" t="s">
        <v>16</v>
      </c>
      <c r="E26" s="247" t="s">
        <v>839</v>
      </c>
      <c r="F26" s="34">
        <v>0.1</v>
      </c>
    </row>
    <row r="27" spans="1:6" s="6" customFormat="1" ht="153">
      <c r="A27" s="197" t="s">
        <v>77</v>
      </c>
      <c r="B27" s="114" t="s">
        <v>818</v>
      </c>
      <c r="C27" s="33" t="s">
        <v>400</v>
      </c>
      <c r="D27" s="21" t="s">
        <v>16</v>
      </c>
      <c r="E27" s="247" t="s">
        <v>840</v>
      </c>
      <c r="F27" s="34">
        <v>0.2</v>
      </c>
    </row>
    <row r="28" spans="1:6" s="6" customFormat="1" ht="204">
      <c r="A28" s="197" t="s">
        <v>78</v>
      </c>
      <c r="B28" s="114" t="s">
        <v>819</v>
      </c>
      <c r="C28" s="33" t="s">
        <v>401</v>
      </c>
      <c r="D28" s="21" t="s">
        <v>16</v>
      </c>
      <c r="E28" s="247" t="s">
        <v>840</v>
      </c>
      <c r="F28" s="34">
        <v>0.12</v>
      </c>
    </row>
    <row r="29" spans="1:118" s="228" customFormat="1" ht="16.5" customHeight="1">
      <c r="A29" s="353" t="s">
        <v>561</v>
      </c>
      <c r="B29" s="354"/>
      <c r="C29" s="354"/>
      <c r="D29" s="354"/>
      <c r="E29" s="354"/>
      <c r="F29" s="355"/>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row>
    <row r="30" spans="1:118" s="228" customFormat="1" ht="18" customHeight="1">
      <c r="A30" s="353" t="s">
        <v>544</v>
      </c>
      <c r="B30" s="354"/>
      <c r="C30" s="354"/>
      <c r="D30" s="354"/>
      <c r="E30" s="354"/>
      <c r="F30" s="355"/>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row>
    <row r="31" spans="1:6" s="245" customFormat="1" ht="24">
      <c r="A31" s="294" t="s">
        <v>545</v>
      </c>
      <c r="B31" s="294" t="s">
        <v>553</v>
      </c>
      <c r="C31" s="294" t="s">
        <v>547</v>
      </c>
      <c r="D31" s="294" t="s">
        <v>548</v>
      </c>
      <c r="E31" s="294" t="s">
        <v>549</v>
      </c>
      <c r="F31" s="294" t="s">
        <v>550</v>
      </c>
    </row>
    <row r="32" spans="1:6" s="6" customFormat="1" ht="89.25" customHeight="1">
      <c r="A32" s="197" t="s">
        <v>79</v>
      </c>
      <c r="B32" s="114" t="s">
        <v>820</v>
      </c>
      <c r="C32" s="33" t="s">
        <v>1135</v>
      </c>
      <c r="D32" s="21" t="s">
        <v>16</v>
      </c>
      <c r="E32" s="247" t="s">
        <v>841</v>
      </c>
      <c r="F32" s="34">
        <v>1</v>
      </c>
    </row>
    <row r="33" spans="1:6" s="6" customFormat="1" ht="76.5" customHeight="1">
      <c r="A33" s="197" t="s">
        <v>80</v>
      </c>
      <c r="B33" s="114" t="s">
        <v>821</v>
      </c>
      <c r="C33" s="33" t="s">
        <v>1135</v>
      </c>
      <c r="D33" s="21" t="s">
        <v>16</v>
      </c>
      <c r="E33" s="247" t="s">
        <v>841</v>
      </c>
      <c r="F33" s="34">
        <v>1</v>
      </c>
    </row>
    <row r="34" spans="1:6" s="6" customFormat="1" ht="89.25" customHeight="1" thickBot="1">
      <c r="A34" s="197" t="s">
        <v>81</v>
      </c>
      <c r="B34" s="13" t="s">
        <v>822</v>
      </c>
      <c r="C34" s="33" t="s">
        <v>1135</v>
      </c>
      <c r="D34" s="21" t="s">
        <v>16</v>
      </c>
      <c r="E34" s="247" t="s">
        <v>841</v>
      </c>
      <c r="F34" s="34">
        <v>1</v>
      </c>
    </row>
    <row r="35" spans="1:6" s="6" customFormat="1" ht="153.75" thickBot="1">
      <c r="A35" s="197" t="s">
        <v>82</v>
      </c>
      <c r="B35" s="64" t="s">
        <v>823</v>
      </c>
      <c r="C35" s="33" t="s">
        <v>1134</v>
      </c>
      <c r="D35" s="21" t="s">
        <v>16</v>
      </c>
      <c r="E35" s="247" t="s">
        <v>839</v>
      </c>
      <c r="F35" s="34">
        <v>0.7</v>
      </c>
    </row>
    <row r="36" spans="1:6" s="6" customFormat="1" ht="166.5" thickBot="1">
      <c r="A36" s="197" t="s">
        <v>83</v>
      </c>
      <c r="B36" s="64" t="s">
        <v>824</v>
      </c>
      <c r="C36" s="33" t="s">
        <v>402</v>
      </c>
      <c r="D36" s="21" t="s">
        <v>16</v>
      </c>
      <c r="E36" s="247" t="s">
        <v>839</v>
      </c>
      <c r="F36" s="34">
        <v>0.8</v>
      </c>
    </row>
    <row r="37" spans="1:6" s="6" customFormat="1" ht="153.75" thickBot="1">
      <c r="A37" s="197" t="s">
        <v>84</v>
      </c>
      <c r="B37" s="64" t="s">
        <v>825</v>
      </c>
      <c r="C37" s="33" t="s">
        <v>403</v>
      </c>
      <c r="D37" s="21" t="s">
        <v>16</v>
      </c>
      <c r="E37" s="247" t="s">
        <v>839</v>
      </c>
      <c r="F37" s="34">
        <v>0.5</v>
      </c>
    </row>
    <row r="38" spans="1:6" s="6" customFormat="1" ht="192" thickBot="1">
      <c r="A38" s="199" t="s">
        <v>87</v>
      </c>
      <c r="B38" s="64" t="s">
        <v>826</v>
      </c>
      <c r="C38" s="33" t="s">
        <v>404</v>
      </c>
      <c r="D38" s="21" t="s">
        <v>16</v>
      </c>
      <c r="E38" s="247" t="s">
        <v>839</v>
      </c>
      <c r="F38" s="156">
        <v>0.6</v>
      </c>
    </row>
    <row r="39" spans="1:6" s="6" customFormat="1" ht="204.75" thickBot="1">
      <c r="A39" s="200" t="s">
        <v>85</v>
      </c>
      <c r="B39" s="64" t="s">
        <v>827</v>
      </c>
      <c r="C39" s="200" t="s">
        <v>405</v>
      </c>
      <c r="D39" s="28" t="s">
        <v>16</v>
      </c>
      <c r="E39" s="15" t="s">
        <v>841</v>
      </c>
      <c r="F39" s="43">
        <v>0.98</v>
      </c>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sheetData>
  <sheetProtection insertColumns="0" insertRows="0" deleteColumns="0" deleteRows="0" autoFilter="0" pivotTables="0"/>
  <mergeCells count="20">
    <mergeCell ref="A21:F21"/>
    <mergeCell ref="A22:F22"/>
    <mergeCell ref="A29:F29"/>
    <mergeCell ref="A30:F30"/>
    <mergeCell ref="A14:F14"/>
    <mergeCell ref="A17:F17"/>
    <mergeCell ref="A18:F18"/>
    <mergeCell ref="B1:F1"/>
    <mergeCell ref="A2:E2"/>
    <mergeCell ref="A3:F3"/>
    <mergeCell ref="B4:F4"/>
    <mergeCell ref="B5:F5"/>
    <mergeCell ref="A11:F11"/>
    <mergeCell ref="A12:F12"/>
    <mergeCell ref="A13:F13"/>
    <mergeCell ref="B6:F6"/>
    <mergeCell ref="A7:E7"/>
    <mergeCell ref="A8:F8"/>
    <mergeCell ref="B9:F9"/>
    <mergeCell ref="B10:E10"/>
  </mergeCells>
  <conditionalFormatting sqref="D16:E16 D20:E20 D24:E28 D32:E39">
    <cfRule type="cellIs" priority="18"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scale="96" r:id="rId1"/>
  <rowBreaks count="1" manualBreakCount="1">
    <brk id="22" max="5" man="1"/>
  </rowBreaks>
</worksheet>
</file>

<file path=xl/worksheets/sheet29.xml><?xml version="1.0" encoding="utf-8"?>
<worksheet xmlns="http://schemas.openxmlformats.org/spreadsheetml/2006/main" xmlns:r="http://schemas.openxmlformats.org/officeDocument/2006/relationships">
  <dimension ref="B2:D82"/>
  <sheetViews>
    <sheetView zoomScalePageLayoutView="0" workbookViewId="0" topLeftCell="A1">
      <selection activeCell="D6" sqref="D6"/>
    </sheetView>
  </sheetViews>
  <sheetFormatPr defaultColWidth="11.421875" defaultRowHeight="15"/>
  <cols>
    <col min="2" max="2" width="33.7109375" style="3" customWidth="1"/>
    <col min="3" max="3" width="11.421875" style="3" customWidth="1"/>
  </cols>
  <sheetData>
    <row r="2" spans="2:3" s="1" customFormat="1" ht="15.75">
      <c r="B2" s="2" t="s">
        <v>33</v>
      </c>
      <c r="C2" s="2" t="s">
        <v>37</v>
      </c>
    </row>
    <row r="3" spans="2:3" s="1" customFormat="1" ht="15.75">
      <c r="B3" s="3" t="s">
        <v>38</v>
      </c>
      <c r="C3" s="2"/>
    </row>
    <row r="4" spans="2:4" s="1" customFormat="1" ht="15.75">
      <c r="B4" s="3" t="s">
        <v>43</v>
      </c>
      <c r="C4" s="3" t="s">
        <v>75</v>
      </c>
      <c r="D4" s="3" t="s">
        <v>44</v>
      </c>
    </row>
    <row r="5" spans="2:4" s="1" customFormat="1" ht="15.75">
      <c r="B5" s="3" t="s">
        <v>45</v>
      </c>
      <c r="C5" s="3" t="s">
        <v>36</v>
      </c>
      <c r="D5" s="3" t="s">
        <v>46</v>
      </c>
    </row>
    <row r="6" spans="2:4" s="1" customFormat="1" ht="15.75">
      <c r="B6" s="3" t="s">
        <v>47</v>
      </c>
      <c r="C6" s="3" t="s">
        <v>75</v>
      </c>
      <c r="D6" s="3" t="s">
        <v>44</v>
      </c>
    </row>
    <row r="7" spans="2:4" s="1" customFormat="1" ht="15.75">
      <c r="B7" s="3" t="s">
        <v>48</v>
      </c>
      <c r="C7" s="3" t="s">
        <v>75</v>
      </c>
      <c r="D7" s="3" t="s">
        <v>49</v>
      </c>
    </row>
    <row r="8" spans="2:4" s="1" customFormat="1" ht="15.75">
      <c r="B8" s="3" t="s">
        <v>50</v>
      </c>
      <c r="C8" s="3" t="s">
        <v>36</v>
      </c>
      <c r="D8" s="3" t="s">
        <v>46</v>
      </c>
    </row>
    <row r="9" spans="2:4" s="1" customFormat="1" ht="15.75">
      <c r="B9" s="3" t="s">
        <v>51</v>
      </c>
      <c r="C9" s="3" t="s">
        <v>34</v>
      </c>
      <c r="D9" s="3" t="s">
        <v>52</v>
      </c>
    </row>
    <row r="10" spans="2:4" s="1" customFormat="1" ht="15.75">
      <c r="B10" s="3" t="s">
        <v>53</v>
      </c>
      <c r="C10" s="3" t="s">
        <v>36</v>
      </c>
      <c r="D10" s="3" t="s">
        <v>46</v>
      </c>
    </row>
    <row r="11" spans="2:4" s="1" customFormat="1" ht="15.75">
      <c r="B11" s="3" t="s">
        <v>54</v>
      </c>
      <c r="C11" s="3" t="s">
        <v>36</v>
      </c>
      <c r="D11" s="3" t="s">
        <v>46</v>
      </c>
    </row>
    <row r="12" spans="2:4" s="1" customFormat="1" ht="15.75">
      <c r="B12" s="3" t="s">
        <v>55</v>
      </c>
      <c r="C12" s="3" t="s">
        <v>36</v>
      </c>
      <c r="D12" s="3" t="s">
        <v>46</v>
      </c>
    </row>
    <row r="13" spans="2:4" s="1" customFormat="1" ht="15.75">
      <c r="B13" s="3" t="s">
        <v>56</v>
      </c>
      <c r="C13" s="3" t="s">
        <v>34</v>
      </c>
      <c r="D13" s="3" t="s">
        <v>52</v>
      </c>
    </row>
    <row r="14" spans="2:4" s="1" customFormat="1" ht="15.75">
      <c r="B14" s="3" t="s">
        <v>57</v>
      </c>
      <c r="C14" s="3" t="s">
        <v>35</v>
      </c>
      <c r="D14" s="3" t="s">
        <v>58</v>
      </c>
    </row>
    <row r="15" spans="2:4" s="1" customFormat="1" ht="15.75">
      <c r="B15" s="3" t="s">
        <v>59</v>
      </c>
      <c r="C15" s="3" t="s">
        <v>36</v>
      </c>
      <c r="D15" s="3" t="s">
        <v>46</v>
      </c>
    </row>
    <row r="16" spans="2:4" s="1" customFormat="1" ht="15.75">
      <c r="B16" s="3" t="s">
        <v>60</v>
      </c>
      <c r="C16" s="3" t="s">
        <v>36</v>
      </c>
      <c r="D16" s="3" t="s">
        <v>46</v>
      </c>
    </row>
    <row r="17" spans="2:4" s="1" customFormat="1" ht="15.75">
      <c r="B17" s="3" t="s">
        <v>61</v>
      </c>
      <c r="C17" s="3" t="s">
        <v>36</v>
      </c>
      <c r="D17" s="3" t="s">
        <v>46</v>
      </c>
    </row>
    <row r="18" spans="2:4" s="1" customFormat="1" ht="15.75">
      <c r="B18" s="3" t="s">
        <v>62</v>
      </c>
      <c r="C18" s="3" t="s">
        <v>36</v>
      </c>
      <c r="D18" s="3" t="s">
        <v>46</v>
      </c>
    </row>
    <row r="19" spans="2:4" s="1" customFormat="1" ht="15.75">
      <c r="B19" s="3" t="s">
        <v>63</v>
      </c>
      <c r="C19" s="3" t="s">
        <v>36</v>
      </c>
      <c r="D19" s="3" t="s">
        <v>46</v>
      </c>
    </row>
    <row r="20" spans="2:4" s="1" customFormat="1" ht="15.75">
      <c r="B20" s="3" t="s">
        <v>64</v>
      </c>
      <c r="C20" s="3" t="s">
        <v>36</v>
      </c>
      <c r="D20" s="3" t="s">
        <v>46</v>
      </c>
    </row>
    <row r="21" spans="2:4" ht="15">
      <c r="B21" s="3" t="s">
        <v>65</v>
      </c>
      <c r="C21" s="3" t="s">
        <v>35</v>
      </c>
      <c r="D21" s="3" t="s">
        <v>58</v>
      </c>
    </row>
    <row r="22" spans="2:4" ht="15">
      <c r="B22" s="3" t="s">
        <v>66</v>
      </c>
      <c r="C22" s="3" t="s">
        <v>35</v>
      </c>
      <c r="D22" s="3" t="s">
        <v>58</v>
      </c>
    </row>
    <row r="23" spans="2:4" s="1" customFormat="1" ht="15.75">
      <c r="B23" s="3" t="s">
        <v>67</v>
      </c>
      <c r="C23" s="3" t="s">
        <v>35</v>
      </c>
      <c r="D23" s="3" t="s">
        <v>58</v>
      </c>
    </row>
    <row r="24" spans="2:4" ht="15">
      <c r="B24" s="3" t="s">
        <v>68</v>
      </c>
      <c r="C24" s="3" t="s">
        <v>36</v>
      </c>
      <c r="D24" s="3" t="s">
        <v>46</v>
      </c>
    </row>
    <row r="25" spans="2:4" ht="15">
      <c r="B25" s="3" t="s">
        <v>72</v>
      </c>
      <c r="C25" s="3" t="s">
        <v>75</v>
      </c>
      <c r="D25" s="3" t="s">
        <v>71</v>
      </c>
    </row>
    <row r="26" spans="2:4" ht="15">
      <c r="B26" s="3" t="s">
        <v>69</v>
      </c>
      <c r="C26" s="3" t="s">
        <v>34</v>
      </c>
      <c r="D26" s="3" t="s">
        <v>52</v>
      </c>
    </row>
    <row r="27" spans="2:4" ht="15">
      <c r="B27" s="3" t="s">
        <v>70</v>
      </c>
      <c r="C27" s="3" t="s">
        <v>34</v>
      </c>
      <c r="D27" s="3" t="s">
        <v>52</v>
      </c>
    </row>
    <row r="28" spans="2:4" s="1" customFormat="1" ht="15.75">
      <c r="B28" s="3" t="s">
        <v>73</v>
      </c>
      <c r="C28" s="3" t="s">
        <v>35</v>
      </c>
      <c r="D28" s="3" t="s">
        <v>58</v>
      </c>
    </row>
    <row r="29" spans="2:4" ht="15">
      <c r="B29" s="3" t="s">
        <v>74</v>
      </c>
      <c r="C29" s="3" t="s">
        <v>35</v>
      </c>
      <c r="D29" s="3" t="s">
        <v>58</v>
      </c>
    </row>
    <row r="31" ht="15">
      <c r="B31" s="2" t="s">
        <v>0</v>
      </c>
    </row>
    <row r="32" ht="15">
      <c r="B32" s="3" t="s">
        <v>38</v>
      </c>
    </row>
    <row r="33" ht="15">
      <c r="B33" s="3" t="s">
        <v>7</v>
      </c>
    </row>
    <row r="34" ht="15">
      <c r="B34" s="3" t="s">
        <v>8</v>
      </c>
    </row>
    <row r="35" ht="15">
      <c r="B35" s="3" t="s">
        <v>9</v>
      </c>
    </row>
    <row r="36" spans="2:3" s="1" customFormat="1" ht="15.75">
      <c r="B36" s="3" t="s">
        <v>10</v>
      </c>
      <c r="C36" s="2"/>
    </row>
    <row r="38" ht="15">
      <c r="B38" s="4" t="s">
        <v>4</v>
      </c>
    </row>
    <row r="39" ht="15">
      <c r="B39" s="3" t="s">
        <v>38</v>
      </c>
    </row>
    <row r="40" ht="15">
      <c r="B40" s="5" t="s">
        <v>11</v>
      </c>
    </row>
    <row r="41" ht="15">
      <c r="B41" s="5" t="s">
        <v>12</v>
      </c>
    </row>
    <row r="42" ht="15">
      <c r="B42" s="5" t="s">
        <v>13</v>
      </c>
    </row>
    <row r="43" ht="15">
      <c r="B43" s="5" t="s">
        <v>14</v>
      </c>
    </row>
    <row r="44" ht="15">
      <c r="B44" s="5" t="s">
        <v>15</v>
      </c>
    </row>
    <row r="46" ht="15">
      <c r="B46" s="4" t="s">
        <v>1</v>
      </c>
    </row>
    <row r="47" spans="2:3" s="1" customFormat="1" ht="15.75">
      <c r="B47" s="3" t="s">
        <v>38</v>
      </c>
      <c r="C47" s="2"/>
    </row>
    <row r="48" ht="15">
      <c r="B48" s="5" t="s">
        <v>16</v>
      </c>
    </row>
    <row r="49" ht="15">
      <c r="B49" s="5" t="s">
        <v>17</v>
      </c>
    </row>
    <row r="50" ht="15">
      <c r="B50" s="5" t="s">
        <v>18</v>
      </c>
    </row>
    <row r="51" ht="15">
      <c r="B51" s="5" t="s">
        <v>19</v>
      </c>
    </row>
    <row r="52" ht="15">
      <c r="B52" s="5" t="s">
        <v>20</v>
      </c>
    </row>
    <row r="53" ht="15">
      <c r="B53" s="5" t="s">
        <v>21</v>
      </c>
    </row>
    <row r="54" spans="2:3" s="1" customFormat="1" ht="15.75">
      <c r="B54" s="5" t="s">
        <v>22</v>
      </c>
      <c r="C54" s="2"/>
    </row>
    <row r="55" ht="15">
      <c r="B55" s="5" t="s">
        <v>42</v>
      </c>
    </row>
    <row r="56" ht="15">
      <c r="B56" s="5"/>
    </row>
    <row r="57" ht="15">
      <c r="B57" s="4" t="s">
        <v>2</v>
      </c>
    </row>
    <row r="58" ht="15">
      <c r="B58" s="3" t="s">
        <v>38</v>
      </c>
    </row>
    <row r="59" spans="2:3" s="1" customFormat="1" ht="15.75">
      <c r="B59" s="5" t="s">
        <v>23</v>
      </c>
      <c r="C59" s="2"/>
    </row>
    <row r="60" ht="15">
      <c r="B60" s="5" t="s">
        <v>24</v>
      </c>
    </row>
    <row r="61" ht="15">
      <c r="B61" s="5" t="s">
        <v>25</v>
      </c>
    </row>
    <row r="62" ht="15">
      <c r="B62" s="5" t="s">
        <v>26</v>
      </c>
    </row>
    <row r="63" ht="15">
      <c r="B63" s="5"/>
    </row>
    <row r="64" ht="15">
      <c r="B64" s="4" t="s">
        <v>5</v>
      </c>
    </row>
    <row r="65" ht="15">
      <c r="B65" s="3" t="s">
        <v>38</v>
      </c>
    </row>
    <row r="66" ht="15">
      <c r="B66" s="5" t="s">
        <v>27</v>
      </c>
    </row>
    <row r="67" ht="15">
      <c r="B67" s="5" t="s">
        <v>28</v>
      </c>
    </row>
    <row r="68" ht="15">
      <c r="B68" s="5"/>
    </row>
    <row r="69" spans="2:3" s="1" customFormat="1" ht="15.75">
      <c r="B69" s="4" t="s">
        <v>6</v>
      </c>
      <c r="C69" s="2"/>
    </row>
    <row r="70" ht="15">
      <c r="B70" s="3" t="s">
        <v>38</v>
      </c>
    </row>
    <row r="71" ht="15">
      <c r="B71" s="5" t="s">
        <v>29</v>
      </c>
    </row>
    <row r="72" ht="15">
      <c r="B72" s="5" t="s">
        <v>30</v>
      </c>
    </row>
    <row r="73" ht="15">
      <c r="B73" s="5"/>
    </row>
    <row r="74" ht="15">
      <c r="B74" s="4" t="s">
        <v>39</v>
      </c>
    </row>
    <row r="75" ht="15">
      <c r="B75" s="3" t="s">
        <v>38</v>
      </c>
    </row>
    <row r="76" ht="15">
      <c r="B76" s="5" t="s">
        <v>40</v>
      </c>
    </row>
    <row r="77" ht="15">
      <c r="B77" s="5" t="s">
        <v>41</v>
      </c>
    </row>
    <row r="78" ht="15">
      <c r="B78" s="5"/>
    </row>
    <row r="79" ht="15">
      <c r="B79" s="4" t="s">
        <v>3</v>
      </c>
    </row>
    <row r="80" ht="15">
      <c r="B80" s="3" t="s">
        <v>38</v>
      </c>
    </row>
    <row r="81" ht="15">
      <c r="B81" s="5" t="s">
        <v>31</v>
      </c>
    </row>
    <row r="82" ht="15">
      <c r="B82" s="5" t="s">
        <v>32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O39"/>
  <sheetViews>
    <sheetView view="pageBreakPreview" zoomScale="80" zoomScaleNormal="85" zoomScaleSheetLayoutView="80" zoomScalePageLayoutView="0" workbookViewId="0" topLeftCell="A1">
      <selection activeCell="F7" sqref="F7"/>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9" width="11.421875" style="10" customWidth="1"/>
    <col min="10" max="10" width="19.57421875" style="10" customWidth="1"/>
    <col min="11" max="11" width="11.421875" style="10" customWidth="1"/>
    <col min="12" max="12" width="15.8515625" style="10" customWidth="1"/>
    <col min="13" max="13" width="13.28125" style="10" customWidth="1"/>
    <col min="14"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491</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24.75" customHeight="1">
      <c r="A15" s="294" t="s">
        <v>545</v>
      </c>
      <c r="B15" s="294" t="s">
        <v>546</v>
      </c>
      <c r="C15" s="294" t="s">
        <v>547</v>
      </c>
      <c r="D15" s="294" t="s">
        <v>548</v>
      </c>
      <c r="E15" s="294" t="s">
        <v>549</v>
      </c>
      <c r="F15" s="294" t="s">
        <v>550</v>
      </c>
    </row>
    <row r="16" spans="1:8" s="102" customFormat="1" ht="409.5" customHeight="1">
      <c r="A16" s="13" t="s">
        <v>408</v>
      </c>
      <c r="B16" s="13" t="s">
        <v>925</v>
      </c>
      <c r="C16" s="13" t="s">
        <v>632</v>
      </c>
      <c r="D16" s="80" t="s">
        <v>17</v>
      </c>
      <c r="E16" s="80" t="s">
        <v>905</v>
      </c>
      <c r="F16" s="17" t="s">
        <v>175</v>
      </c>
      <c r="H16" s="6"/>
    </row>
    <row r="17" spans="1:119" s="301" customFormat="1" ht="16.5">
      <c r="A17" s="353" t="s">
        <v>1132</v>
      </c>
      <c r="B17" s="354"/>
      <c r="C17" s="354"/>
      <c r="D17" s="354"/>
      <c r="E17" s="354"/>
      <c r="F17" s="355"/>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2"/>
      <c r="DN17" s="302"/>
      <c r="DO17" s="302"/>
    </row>
    <row r="18" spans="1:119" s="301" customFormat="1" ht="18" customHeight="1">
      <c r="A18" s="356" t="s">
        <v>544</v>
      </c>
      <c r="B18" s="357"/>
      <c r="C18" s="357"/>
      <c r="D18" s="357"/>
      <c r="E18" s="357"/>
      <c r="F18" s="358"/>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row>
    <row r="19" spans="1:6" s="245" customFormat="1" ht="24.75" customHeight="1">
      <c r="A19" s="294" t="s">
        <v>545</v>
      </c>
      <c r="B19" s="294" t="s">
        <v>553</v>
      </c>
      <c r="C19" s="294" t="s">
        <v>547</v>
      </c>
      <c r="D19" s="294" t="s">
        <v>548</v>
      </c>
      <c r="E19" s="294" t="s">
        <v>549</v>
      </c>
      <c r="F19" s="294" t="s">
        <v>550</v>
      </c>
    </row>
    <row r="20" spans="1:6" s="6" customFormat="1" ht="293.25">
      <c r="A20" s="114" t="s">
        <v>176</v>
      </c>
      <c r="B20" s="114" t="s">
        <v>926</v>
      </c>
      <c r="C20" s="114" t="s">
        <v>661</v>
      </c>
      <c r="D20" s="247" t="s">
        <v>16</v>
      </c>
      <c r="E20" s="26" t="s">
        <v>905</v>
      </c>
      <c r="F20" s="47">
        <v>1</v>
      </c>
    </row>
    <row r="21" spans="1:119" s="301" customFormat="1" ht="16.5">
      <c r="A21" s="353" t="s">
        <v>556</v>
      </c>
      <c r="B21" s="354"/>
      <c r="C21" s="354"/>
      <c r="D21" s="354"/>
      <c r="E21" s="354"/>
      <c r="F21" s="355"/>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row>
    <row r="22" spans="1:119" s="301" customFormat="1" ht="18" customHeight="1">
      <c r="A22" s="356" t="s">
        <v>544</v>
      </c>
      <c r="B22" s="357"/>
      <c r="C22" s="357"/>
      <c r="D22" s="357"/>
      <c r="E22" s="357"/>
      <c r="F22" s="358"/>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row>
    <row r="23" spans="1:6" s="245" customFormat="1" ht="24.75" customHeight="1">
      <c r="A23" s="294" t="s">
        <v>545</v>
      </c>
      <c r="B23" s="294" t="s">
        <v>553</v>
      </c>
      <c r="C23" s="294" t="s">
        <v>547</v>
      </c>
      <c r="D23" s="294" t="s">
        <v>548</v>
      </c>
      <c r="E23" s="294" t="s">
        <v>549</v>
      </c>
      <c r="F23" s="294" t="s">
        <v>550</v>
      </c>
    </row>
    <row r="24" spans="1:6" s="6" customFormat="1" ht="100.5" customHeight="1">
      <c r="A24" s="271" t="s">
        <v>177</v>
      </c>
      <c r="B24" s="13" t="s">
        <v>927</v>
      </c>
      <c r="C24" s="13" t="s">
        <v>650</v>
      </c>
      <c r="D24" s="15" t="s">
        <v>16</v>
      </c>
      <c r="E24" s="80" t="s">
        <v>924</v>
      </c>
      <c r="F24" s="81">
        <v>1</v>
      </c>
    </row>
    <row r="25" spans="1:6" s="6" customFormat="1" ht="278.25" customHeight="1">
      <c r="A25" s="38" t="s">
        <v>179</v>
      </c>
      <c r="B25" s="13" t="s">
        <v>1137</v>
      </c>
      <c r="C25" s="38" t="s">
        <v>652</v>
      </c>
      <c r="D25" s="21" t="s">
        <v>16</v>
      </c>
      <c r="E25" s="80" t="s">
        <v>924</v>
      </c>
      <c r="F25" s="47">
        <v>1</v>
      </c>
    </row>
    <row r="26" spans="1:6" s="303" customFormat="1" ht="153">
      <c r="A26" s="114" t="s">
        <v>185</v>
      </c>
      <c r="B26" s="13" t="s">
        <v>934</v>
      </c>
      <c r="C26" s="114" t="s">
        <v>656</v>
      </c>
      <c r="D26" s="247" t="s">
        <v>16</v>
      </c>
      <c r="E26" s="80" t="s">
        <v>924</v>
      </c>
      <c r="F26" s="47">
        <v>1</v>
      </c>
    </row>
    <row r="27" spans="1:6" s="303" customFormat="1" ht="165.75">
      <c r="A27" s="114" t="s">
        <v>188</v>
      </c>
      <c r="B27" s="13" t="s">
        <v>937</v>
      </c>
      <c r="C27" s="114" t="s">
        <v>659</v>
      </c>
      <c r="D27" s="247" t="s">
        <v>16</v>
      </c>
      <c r="E27" s="80" t="s">
        <v>939</v>
      </c>
      <c r="F27" s="47">
        <v>1</v>
      </c>
    </row>
    <row r="28" spans="1:119" s="301" customFormat="1" ht="16.5">
      <c r="A28" s="353" t="s">
        <v>561</v>
      </c>
      <c r="B28" s="354"/>
      <c r="C28" s="354"/>
      <c r="D28" s="354"/>
      <c r="E28" s="354"/>
      <c r="F28" s="355"/>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row>
    <row r="29" spans="1:119" s="301" customFormat="1" ht="18" customHeight="1">
      <c r="A29" s="356" t="s">
        <v>544</v>
      </c>
      <c r="B29" s="357"/>
      <c r="C29" s="357"/>
      <c r="D29" s="357"/>
      <c r="E29" s="357"/>
      <c r="F29" s="358"/>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c r="CO29" s="302"/>
      <c r="CP29" s="302"/>
      <c r="CQ29" s="302"/>
      <c r="CR29" s="302"/>
      <c r="CS29" s="302"/>
      <c r="CT29" s="302"/>
      <c r="CU29" s="302"/>
      <c r="CV29" s="302"/>
      <c r="CW29" s="302"/>
      <c r="CX29" s="302"/>
      <c r="CY29" s="302"/>
      <c r="CZ29" s="302"/>
      <c r="DA29" s="302"/>
      <c r="DB29" s="302"/>
      <c r="DC29" s="302"/>
      <c r="DD29" s="302"/>
      <c r="DE29" s="302"/>
      <c r="DF29" s="302"/>
      <c r="DG29" s="302"/>
      <c r="DH29" s="302"/>
      <c r="DI29" s="302"/>
      <c r="DJ29" s="302"/>
      <c r="DK29" s="302"/>
      <c r="DL29" s="302"/>
      <c r="DM29" s="302"/>
      <c r="DN29" s="302"/>
      <c r="DO29" s="302"/>
    </row>
    <row r="30" spans="1:6" s="245" customFormat="1" ht="24.75" customHeight="1">
      <c r="A30" s="294" t="s">
        <v>545</v>
      </c>
      <c r="B30" s="294" t="s">
        <v>553</v>
      </c>
      <c r="C30" s="294" t="s">
        <v>547</v>
      </c>
      <c r="D30" s="294" t="s">
        <v>548</v>
      </c>
      <c r="E30" s="294" t="s">
        <v>549</v>
      </c>
      <c r="F30" s="294" t="s">
        <v>550</v>
      </c>
    </row>
    <row r="31" spans="1:6" s="6" customFormat="1" ht="140.25">
      <c r="A31" s="19" t="s">
        <v>178</v>
      </c>
      <c r="B31" s="13" t="s">
        <v>928</v>
      </c>
      <c r="C31" s="114" t="s">
        <v>651</v>
      </c>
      <c r="D31" s="247" t="s">
        <v>16</v>
      </c>
      <c r="E31" s="80" t="s">
        <v>924</v>
      </c>
      <c r="F31" s="47">
        <v>1</v>
      </c>
    </row>
    <row r="32" spans="1:6" s="6" customFormat="1" ht="191.25">
      <c r="A32" s="38" t="s">
        <v>180</v>
      </c>
      <c r="B32" s="13" t="s">
        <v>929</v>
      </c>
      <c r="C32" s="38" t="s">
        <v>653</v>
      </c>
      <c r="D32" s="21" t="s">
        <v>16</v>
      </c>
      <c r="E32" s="80" t="s">
        <v>924</v>
      </c>
      <c r="F32" s="47">
        <v>1</v>
      </c>
    </row>
    <row r="33" spans="1:6" s="6" customFormat="1" ht="117.75" customHeight="1">
      <c r="A33" s="38" t="s">
        <v>181</v>
      </c>
      <c r="B33" s="13" t="s">
        <v>930</v>
      </c>
      <c r="C33" s="38" t="s">
        <v>662</v>
      </c>
      <c r="D33" s="26" t="s">
        <v>16</v>
      </c>
      <c r="E33" s="80" t="s">
        <v>924</v>
      </c>
      <c r="F33" s="47">
        <v>1</v>
      </c>
    </row>
    <row r="34" spans="1:6" s="6" customFormat="1" ht="140.25">
      <c r="A34" s="55" t="s">
        <v>182</v>
      </c>
      <c r="B34" s="13" t="s">
        <v>931</v>
      </c>
      <c r="C34" s="55" t="s">
        <v>654</v>
      </c>
      <c r="D34" s="52" t="s">
        <v>16</v>
      </c>
      <c r="E34" s="80" t="s">
        <v>924</v>
      </c>
      <c r="F34" s="53">
        <v>1</v>
      </c>
    </row>
    <row r="35" spans="1:6" s="6" customFormat="1" ht="255">
      <c r="A35" s="38" t="s">
        <v>183</v>
      </c>
      <c r="B35" s="13" t="s">
        <v>932</v>
      </c>
      <c r="C35" s="38" t="s">
        <v>655</v>
      </c>
      <c r="D35" s="21" t="s">
        <v>16</v>
      </c>
      <c r="E35" s="80" t="s">
        <v>924</v>
      </c>
      <c r="F35" s="47">
        <v>1</v>
      </c>
    </row>
    <row r="36" spans="1:6" s="6" customFormat="1" ht="102">
      <c r="A36" s="38" t="s">
        <v>184</v>
      </c>
      <c r="B36" s="13" t="s">
        <v>933</v>
      </c>
      <c r="C36" s="38" t="s">
        <v>663</v>
      </c>
      <c r="D36" s="21" t="s">
        <v>16</v>
      </c>
      <c r="E36" s="80" t="s">
        <v>924</v>
      </c>
      <c r="F36" s="47">
        <v>1</v>
      </c>
    </row>
    <row r="37" spans="1:6" s="6" customFormat="1" ht="140.25">
      <c r="A37" s="38" t="s">
        <v>186</v>
      </c>
      <c r="B37" s="13" t="s">
        <v>935</v>
      </c>
      <c r="C37" s="38" t="s">
        <v>657</v>
      </c>
      <c r="D37" s="21" t="s">
        <v>16</v>
      </c>
      <c r="E37" s="80" t="s">
        <v>924</v>
      </c>
      <c r="F37" s="47">
        <v>1</v>
      </c>
    </row>
    <row r="38" spans="1:6" s="6" customFormat="1" ht="114.75">
      <c r="A38" s="38" t="s">
        <v>187</v>
      </c>
      <c r="B38" s="13" t="s">
        <v>936</v>
      </c>
      <c r="C38" s="38" t="s">
        <v>658</v>
      </c>
      <c r="D38" s="21" t="s">
        <v>16</v>
      </c>
      <c r="E38" s="80" t="s">
        <v>924</v>
      </c>
      <c r="F38" s="47">
        <v>1</v>
      </c>
    </row>
    <row r="39" spans="1:6" s="6" customFormat="1" ht="204.75" thickBot="1">
      <c r="A39" s="61" t="s">
        <v>189</v>
      </c>
      <c r="B39" s="13" t="s">
        <v>938</v>
      </c>
      <c r="C39" s="61" t="s">
        <v>660</v>
      </c>
      <c r="D39" s="28" t="s">
        <v>16</v>
      </c>
      <c r="E39" s="80" t="s">
        <v>924</v>
      </c>
      <c r="F39" s="30">
        <v>1</v>
      </c>
    </row>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sheetData>
  <sheetProtection insertColumns="0" insertRows="0" deleteColumns="0" deleteRows="0" autoFilter="0" pivotTables="0"/>
  <mergeCells count="20">
    <mergeCell ref="A21:F21"/>
    <mergeCell ref="A22:F22"/>
    <mergeCell ref="A28:F28"/>
    <mergeCell ref="A29:F29"/>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 E24 D31:E39 D25:E27">
    <cfRule type="cellIs" priority="20" dxfId="112" operator="equal">
      <formula>"Seleccionar"</formula>
    </cfRule>
  </conditionalFormatting>
  <conditionalFormatting sqref="E20">
    <cfRule type="cellIs" priority="18" dxfId="112" operator="equal">
      <formula>"Seleccionar"</formula>
    </cfRule>
  </conditionalFormatting>
  <conditionalFormatting sqref="D24">
    <cfRule type="cellIs" priority="10"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30.xml><?xml version="1.0" encoding="utf-8"?>
<worksheet xmlns="http://schemas.openxmlformats.org/spreadsheetml/2006/main" xmlns:r="http://schemas.openxmlformats.org/officeDocument/2006/relationships">
  <dimension ref="B1:I52"/>
  <sheetViews>
    <sheetView showGridLines="0" tabSelected="1" zoomScale="90" zoomScaleNormal="90" zoomScalePageLayoutView="0" workbookViewId="0" topLeftCell="A1">
      <selection activeCell="L10" sqref="L10"/>
    </sheetView>
  </sheetViews>
  <sheetFormatPr defaultColWidth="11.421875" defaultRowHeight="15"/>
  <sheetData>
    <row r="1" spans="2:9" ht="44.25" customHeight="1" thickBot="1" thickTop="1">
      <c r="B1" s="447" t="s">
        <v>430</v>
      </c>
      <c r="C1" s="447"/>
      <c r="D1" s="447"/>
      <c r="E1" s="447"/>
      <c r="F1" s="448"/>
      <c r="G1" s="449" t="s">
        <v>1164</v>
      </c>
      <c r="H1" s="450"/>
      <c r="I1" s="451"/>
    </row>
    <row r="2" ht="15.75" thickTop="1"/>
    <row r="3" spans="2:9" ht="23.25" customHeight="1" thickBot="1">
      <c r="B3" s="437" t="s">
        <v>1165</v>
      </c>
      <c r="C3" s="437"/>
      <c r="D3" s="437"/>
      <c r="E3" s="437"/>
      <c r="F3" s="437"/>
      <c r="G3" s="437"/>
      <c r="H3" s="437"/>
      <c r="I3" s="437"/>
    </row>
    <row r="4" spans="2:9" ht="15" customHeight="1">
      <c r="B4" s="452" t="s">
        <v>1166</v>
      </c>
      <c r="C4" s="453"/>
      <c r="D4" s="453"/>
      <c r="E4" s="454"/>
      <c r="F4" s="458" t="s">
        <v>1167</v>
      </c>
      <c r="G4" s="459"/>
      <c r="H4" s="459"/>
      <c r="I4" s="460"/>
    </row>
    <row r="5" spans="2:9" ht="53.25" customHeight="1" thickBot="1">
      <c r="B5" s="455"/>
      <c r="C5" s="456"/>
      <c r="D5" s="456"/>
      <c r="E5" s="457"/>
      <c r="F5" s="461"/>
      <c r="G5" s="461"/>
      <c r="H5" s="461"/>
      <c r="I5" s="462"/>
    </row>
    <row r="6" spans="2:9" ht="15" customHeight="1">
      <c r="B6" s="430" t="s">
        <v>1168</v>
      </c>
      <c r="C6" s="431"/>
      <c r="D6" s="431"/>
      <c r="E6" s="431"/>
      <c r="F6" s="431"/>
      <c r="G6" s="431"/>
      <c r="H6" s="431"/>
      <c r="I6" s="432"/>
    </row>
    <row r="7" spans="2:9" ht="15.75" thickBot="1">
      <c r="B7" s="433"/>
      <c r="C7" s="434"/>
      <c r="D7" s="434"/>
      <c r="E7" s="434"/>
      <c r="F7" s="434"/>
      <c r="G7" s="434"/>
      <c r="H7" s="434"/>
      <c r="I7" s="435"/>
    </row>
    <row r="8" spans="2:9" ht="26.25" customHeight="1" thickBot="1">
      <c r="B8" s="430" t="s">
        <v>1214</v>
      </c>
      <c r="C8" s="431"/>
      <c r="D8" s="431"/>
      <c r="E8" s="431"/>
      <c r="F8" s="431"/>
      <c r="G8" s="431"/>
      <c r="H8" s="431"/>
      <c r="I8" s="432"/>
    </row>
    <row r="9" spans="2:9" ht="33.75" customHeight="1" hidden="1" thickBot="1">
      <c r="B9" s="433"/>
      <c r="C9" s="434"/>
      <c r="D9" s="434"/>
      <c r="E9" s="434"/>
      <c r="F9" s="434"/>
      <c r="G9" s="434"/>
      <c r="H9" s="434"/>
      <c r="I9" s="435"/>
    </row>
    <row r="10" spans="2:9" ht="15" customHeight="1">
      <c r="B10" s="436" t="s">
        <v>1169</v>
      </c>
      <c r="C10" s="431"/>
      <c r="D10" s="431"/>
      <c r="E10" s="431"/>
      <c r="F10" s="431"/>
      <c r="G10" s="431"/>
      <c r="H10" s="431"/>
      <c r="I10" s="432"/>
    </row>
    <row r="11" spans="2:9" ht="15.75" thickBot="1">
      <c r="B11" s="433"/>
      <c r="C11" s="434"/>
      <c r="D11" s="434"/>
      <c r="E11" s="434"/>
      <c r="F11" s="434"/>
      <c r="G11" s="434"/>
      <c r="H11" s="434"/>
      <c r="I11" s="435"/>
    </row>
    <row r="12" spans="2:9" ht="15.75" customHeight="1" thickBot="1">
      <c r="B12" s="437" t="s">
        <v>1170</v>
      </c>
      <c r="C12" s="437"/>
      <c r="D12" s="437"/>
      <c r="E12" s="437"/>
      <c r="F12" s="437"/>
      <c r="G12" s="437"/>
      <c r="H12" s="437"/>
      <c r="I12" s="437"/>
    </row>
    <row r="13" spans="2:9" ht="15">
      <c r="B13" s="411" t="s">
        <v>1171</v>
      </c>
      <c r="C13" s="412"/>
      <c r="D13" s="412"/>
      <c r="E13" s="412"/>
      <c r="F13" s="412"/>
      <c r="G13" s="412"/>
      <c r="H13" s="412"/>
      <c r="I13" s="413"/>
    </row>
    <row r="14" spans="2:9" ht="15.75" thickBot="1">
      <c r="B14" s="408"/>
      <c r="C14" s="409"/>
      <c r="D14" s="409"/>
      <c r="E14" s="409"/>
      <c r="F14" s="409"/>
      <c r="G14" s="409"/>
      <c r="H14" s="409"/>
      <c r="I14" s="410"/>
    </row>
    <row r="15" spans="2:9" ht="15">
      <c r="B15" s="438" t="s">
        <v>1172</v>
      </c>
      <c r="C15" s="439"/>
      <c r="D15" s="439"/>
      <c r="E15" s="440"/>
      <c r="F15" s="411" t="s">
        <v>1173</v>
      </c>
      <c r="G15" s="412"/>
      <c r="H15" s="412"/>
      <c r="I15" s="413"/>
    </row>
    <row r="16" spans="2:9" ht="24" customHeight="1" thickBot="1">
      <c r="B16" s="441"/>
      <c r="C16" s="442"/>
      <c r="D16" s="442"/>
      <c r="E16" s="443"/>
      <c r="F16" s="444" t="s">
        <v>1174</v>
      </c>
      <c r="G16" s="445"/>
      <c r="H16" s="445"/>
      <c r="I16" s="446"/>
    </row>
    <row r="17" spans="2:9" ht="15.75" thickBot="1">
      <c r="B17" s="414" t="s">
        <v>1175</v>
      </c>
      <c r="C17" s="415"/>
      <c r="D17" s="415"/>
      <c r="E17" s="415"/>
      <c r="F17" s="415"/>
      <c r="G17" s="415"/>
      <c r="H17" s="415"/>
      <c r="I17" s="416"/>
    </row>
    <row r="18" spans="2:9" ht="50.25" customHeight="1" thickBot="1">
      <c r="B18" s="420" t="s">
        <v>1176</v>
      </c>
      <c r="C18" s="421"/>
      <c r="D18" s="421"/>
      <c r="E18" s="421"/>
      <c r="F18" s="421"/>
      <c r="G18" s="421"/>
      <c r="H18" s="421"/>
      <c r="I18" s="422"/>
    </row>
    <row r="19" spans="2:9" ht="15.75" thickBot="1">
      <c r="B19" s="414" t="s">
        <v>1177</v>
      </c>
      <c r="C19" s="415"/>
      <c r="D19" s="415"/>
      <c r="E19" s="415"/>
      <c r="F19" s="415"/>
      <c r="G19" s="415"/>
      <c r="H19" s="415"/>
      <c r="I19" s="416"/>
    </row>
    <row r="20" spans="2:9" ht="15.75" thickBot="1">
      <c r="B20" s="420" t="s">
        <v>1178</v>
      </c>
      <c r="C20" s="421"/>
      <c r="D20" s="421"/>
      <c r="E20" s="421"/>
      <c r="F20" s="421"/>
      <c r="G20" s="421"/>
      <c r="H20" s="421"/>
      <c r="I20" s="422"/>
    </row>
    <row r="21" spans="2:9" ht="15.75" thickBot="1">
      <c r="B21" s="414" t="s">
        <v>1</v>
      </c>
      <c r="C21" s="415"/>
      <c r="D21" s="415"/>
      <c r="E21" s="416"/>
      <c r="F21" s="414" t="s">
        <v>1179</v>
      </c>
      <c r="G21" s="415"/>
      <c r="H21" s="415"/>
      <c r="I21" s="416"/>
    </row>
    <row r="22" spans="2:9" ht="30" customHeight="1" thickBot="1">
      <c r="B22" s="414" t="s">
        <v>1180</v>
      </c>
      <c r="C22" s="415"/>
      <c r="D22" s="415"/>
      <c r="E22" s="416"/>
      <c r="F22" s="414" t="s">
        <v>13</v>
      </c>
      <c r="G22" s="415"/>
      <c r="H22" s="415"/>
      <c r="I22" s="416"/>
    </row>
    <row r="23" spans="2:9" ht="15.75" thickBot="1">
      <c r="B23" s="408" t="s">
        <v>1181</v>
      </c>
      <c r="C23" s="409"/>
      <c r="D23" s="409"/>
      <c r="E23" s="410"/>
      <c r="F23" s="408" t="s">
        <v>1182</v>
      </c>
      <c r="G23" s="409"/>
      <c r="H23" s="409"/>
      <c r="I23" s="410"/>
    </row>
    <row r="24" spans="2:9" ht="40.5" customHeight="1" thickBot="1">
      <c r="B24" s="316" t="s">
        <v>1183</v>
      </c>
      <c r="C24" s="316" t="s">
        <v>1184</v>
      </c>
      <c r="D24" s="414" t="s">
        <v>1185</v>
      </c>
      <c r="E24" s="416"/>
      <c r="F24" s="414" t="s">
        <v>1183</v>
      </c>
      <c r="G24" s="416"/>
      <c r="H24" s="414" t="s">
        <v>1186</v>
      </c>
      <c r="I24" s="416"/>
    </row>
    <row r="25" spans="2:9" ht="35.25" customHeight="1" thickBot="1">
      <c r="B25" s="317">
        <v>1</v>
      </c>
      <c r="C25" s="318">
        <v>2012</v>
      </c>
      <c r="D25" s="408" t="s">
        <v>1187</v>
      </c>
      <c r="E25" s="410"/>
      <c r="F25" s="429">
        <v>1</v>
      </c>
      <c r="G25" s="410"/>
      <c r="H25" s="414" t="s">
        <v>1188</v>
      </c>
      <c r="I25" s="416"/>
    </row>
    <row r="26" spans="2:9" ht="15.75" thickBot="1">
      <c r="B26" s="414" t="s">
        <v>1189</v>
      </c>
      <c r="C26" s="415"/>
      <c r="D26" s="415"/>
      <c r="E26" s="415"/>
      <c r="F26" s="415"/>
      <c r="G26" s="415"/>
      <c r="H26" s="415"/>
      <c r="I26" s="416"/>
    </row>
    <row r="27" spans="2:9" ht="15.75" thickBot="1">
      <c r="B27" s="423" t="s">
        <v>1190</v>
      </c>
      <c r="C27" s="424"/>
      <c r="D27" s="424"/>
      <c r="E27" s="424"/>
      <c r="F27" s="424"/>
      <c r="G27" s="424"/>
      <c r="H27" s="424"/>
      <c r="I27" s="425"/>
    </row>
    <row r="28" spans="2:9" ht="15.75" thickBot="1">
      <c r="B28" s="426" t="s">
        <v>1191</v>
      </c>
      <c r="C28" s="427"/>
      <c r="D28" s="427"/>
      <c r="E28" s="427"/>
      <c r="F28" s="427"/>
      <c r="G28" s="427"/>
      <c r="H28" s="427"/>
      <c r="I28" s="428"/>
    </row>
    <row r="29" spans="2:9" ht="15.75" thickBot="1">
      <c r="B29" s="414" t="s">
        <v>1192</v>
      </c>
      <c r="C29" s="415"/>
      <c r="D29" s="415"/>
      <c r="E29" s="416"/>
      <c r="F29" s="414" t="s">
        <v>1193</v>
      </c>
      <c r="G29" s="415"/>
      <c r="H29" s="415"/>
      <c r="I29" s="416"/>
    </row>
    <row r="30" spans="2:9" ht="63" customHeight="1" thickBot="1">
      <c r="B30" s="414" t="s">
        <v>1194</v>
      </c>
      <c r="C30" s="415"/>
      <c r="D30" s="415"/>
      <c r="E30" s="416"/>
      <c r="F30" s="414" t="s">
        <v>1195</v>
      </c>
      <c r="G30" s="415"/>
      <c r="H30" s="415"/>
      <c r="I30" s="416"/>
    </row>
    <row r="31" spans="2:9" ht="30.75" customHeight="1" thickBot="1">
      <c r="B31" s="414" t="s">
        <v>1196</v>
      </c>
      <c r="C31" s="415"/>
      <c r="D31" s="415"/>
      <c r="E31" s="416"/>
      <c r="F31" s="414" t="s">
        <v>1197</v>
      </c>
      <c r="G31" s="415"/>
      <c r="H31" s="415"/>
      <c r="I31" s="416"/>
    </row>
    <row r="32" spans="2:9" ht="28.5" customHeight="1" thickBot="1">
      <c r="B32" s="423" t="s">
        <v>1190</v>
      </c>
      <c r="C32" s="424"/>
      <c r="D32" s="424"/>
      <c r="E32" s="425"/>
      <c r="F32" s="414" t="s">
        <v>1180</v>
      </c>
      <c r="G32" s="415"/>
      <c r="H32" s="415"/>
      <c r="I32" s="416"/>
    </row>
    <row r="33" spans="2:9" ht="36" customHeight="1" thickBot="1">
      <c r="B33" s="414" t="s">
        <v>1198</v>
      </c>
      <c r="C33" s="415"/>
      <c r="D33" s="415"/>
      <c r="E33" s="416"/>
      <c r="F33" s="414" t="s">
        <v>1199</v>
      </c>
      <c r="G33" s="415"/>
      <c r="H33" s="415"/>
      <c r="I33" s="416"/>
    </row>
    <row r="34" spans="2:9" ht="67.5" customHeight="1" thickBot="1">
      <c r="B34" s="423" t="s">
        <v>13</v>
      </c>
      <c r="C34" s="424"/>
      <c r="D34" s="424"/>
      <c r="E34" s="425"/>
      <c r="F34" s="423" t="s">
        <v>1200</v>
      </c>
      <c r="G34" s="424"/>
      <c r="H34" s="424"/>
      <c r="I34" s="425"/>
    </row>
    <row r="35" spans="2:9" ht="46.5" customHeight="1">
      <c r="B35" s="405" t="s">
        <v>1201</v>
      </c>
      <c r="C35" s="406"/>
      <c r="D35" s="406"/>
      <c r="E35" s="407"/>
      <c r="F35" s="405" t="s">
        <v>1202</v>
      </c>
      <c r="G35" s="406"/>
      <c r="H35" s="406"/>
      <c r="I35" s="407"/>
    </row>
    <row r="36" spans="2:9" ht="177" customHeight="1" thickBot="1">
      <c r="B36" s="408"/>
      <c r="C36" s="409"/>
      <c r="D36" s="409"/>
      <c r="E36" s="410"/>
      <c r="F36" s="408"/>
      <c r="G36" s="409"/>
      <c r="H36" s="409"/>
      <c r="I36" s="410"/>
    </row>
    <row r="37" spans="2:9" ht="31.5" customHeight="1" thickBot="1">
      <c r="B37" s="414" t="s">
        <v>1203</v>
      </c>
      <c r="C37" s="415"/>
      <c r="D37" s="415"/>
      <c r="E37" s="416"/>
      <c r="F37" s="414" t="s">
        <v>1204</v>
      </c>
      <c r="G37" s="415"/>
      <c r="H37" s="415"/>
      <c r="I37" s="416"/>
    </row>
    <row r="38" spans="2:9" ht="33.75" customHeight="1" thickBot="1">
      <c r="B38" s="423" t="s">
        <v>1205</v>
      </c>
      <c r="C38" s="424"/>
      <c r="D38" s="424"/>
      <c r="E38" s="425"/>
      <c r="F38" s="423" t="s">
        <v>1206</v>
      </c>
      <c r="G38" s="424"/>
      <c r="H38" s="424"/>
      <c r="I38" s="425"/>
    </row>
    <row r="39" spans="2:9" ht="48" customHeight="1" thickBot="1">
      <c r="B39" s="414" t="s">
        <v>1207</v>
      </c>
      <c r="C39" s="415"/>
      <c r="D39" s="415"/>
      <c r="E39" s="416"/>
      <c r="F39" s="414" t="s">
        <v>1208</v>
      </c>
      <c r="G39" s="415"/>
      <c r="H39" s="415"/>
      <c r="I39" s="416"/>
    </row>
    <row r="40" spans="2:9" ht="40.5" customHeight="1" thickBot="1">
      <c r="B40" s="411" t="s">
        <v>13</v>
      </c>
      <c r="C40" s="412"/>
      <c r="D40" s="412"/>
      <c r="E40" s="413"/>
      <c r="F40" s="417" t="s">
        <v>1209</v>
      </c>
      <c r="G40" s="418"/>
      <c r="H40" s="418"/>
      <c r="I40" s="419"/>
    </row>
    <row r="41" spans="2:9" ht="15" customHeight="1">
      <c r="B41" s="411" t="s">
        <v>1210</v>
      </c>
      <c r="C41" s="412"/>
      <c r="D41" s="412"/>
      <c r="E41" s="412"/>
      <c r="F41" s="412"/>
      <c r="G41" s="412"/>
      <c r="H41" s="412"/>
      <c r="I41" s="413"/>
    </row>
    <row r="42" spans="2:9" ht="15.75" customHeight="1" thickBot="1">
      <c r="B42" s="408"/>
      <c r="C42" s="409"/>
      <c r="D42" s="409"/>
      <c r="E42" s="409"/>
      <c r="F42" s="409"/>
      <c r="G42" s="409"/>
      <c r="H42" s="409"/>
      <c r="I42" s="410"/>
    </row>
    <row r="43" spans="2:9" ht="33" customHeight="1" thickBot="1">
      <c r="B43" s="420" t="s">
        <v>1211</v>
      </c>
      <c r="C43" s="421"/>
      <c r="D43" s="421"/>
      <c r="E43" s="421"/>
      <c r="F43" s="421"/>
      <c r="G43" s="421"/>
      <c r="H43" s="421"/>
      <c r="I43" s="422"/>
    </row>
    <row r="44" spans="2:9" ht="12.75" customHeight="1">
      <c r="B44" s="405" t="s">
        <v>1212</v>
      </c>
      <c r="C44" s="406"/>
      <c r="D44" s="406"/>
      <c r="E44" s="407"/>
      <c r="F44" s="405" t="s">
        <v>1213</v>
      </c>
      <c r="G44" s="406"/>
      <c r="H44" s="406"/>
      <c r="I44" s="407"/>
    </row>
    <row r="45" spans="2:9" ht="114" customHeight="1" thickBot="1">
      <c r="B45" s="408"/>
      <c r="C45" s="409"/>
      <c r="D45" s="409"/>
      <c r="E45" s="410"/>
      <c r="F45" s="408"/>
      <c r="G45" s="409"/>
      <c r="H45" s="409"/>
      <c r="I45" s="410"/>
    </row>
    <row r="46" spans="2:9" ht="15">
      <c r="B46" s="411" t="s">
        <v>1210</v>
      </c>
      <c r="C46" s="412"/>
      <c r="D46" s="412"/>
      <c r="E46" s="412"/>
      <c r="F46" s="412"/>
      <c r="G46" s="412"/>
      <c r="H46" s="412"/>
      <c r="I46" s="413"/>
    </row>
    <row r="47" spans="2:9" ht="15.75" thickBot="1">
      <c r="B47" s="408"/>
      <c r="C47" s="409"/>
      <c r="D47" s="409"/>
      <c r="E47" s="409"/>
      <c r="F47" s="409"/>
      <c r="G47" s="409"/>
      <c r="H47" s="409"/>
      <c r="I47" s="410"/>
    </row>
    <row r="48" spans="2:9" ht="15.75">
      <c r="B48" s="319"/>
      <c r="C48" s="319"/>
      <c r="D48" s="319"/>
      <c r="E48" s="319"/>
      <c r="F48" s="319"/>
      <c r="G48" s="319"/>
      <c r="H48" s="319"/>
      <c r="I48" s="319"/>
    </row>
    <row r="49" spans="2:9" ht="15.75">
      <c r="B49" s="319"/>
      <c r="C49" s="319"/>
      <c r="D49" s="319"/>
      <c r="E49" s="319"/>
      <c r="F49" s="319"/>
      <c r="G49" s="319"/>
      <c r="H49" s="319"/>
      <c r="I49" s="319"/>
    </row>
    <row r="50" spans="2:9" ht="15.75">
      <c r="B50" s="319"/>
      <c r="C50" s="319"/>
      <c r="D50" s="319"/>
      <c r="E50" s="319"/>
      <c r="F50" s="319"/>
      <c r="G50" s="319"/>
      <c r="H50" s="319"/>
      <c r="I50" s="319"/>
    </row>
    <row r="51" spans="2:9" ht="15.75">
      <c r="B51" s="319"/>
      <c r="C51" s="319"/>
      <c r="D51" s="319"/>
      <c r="E51" s="319"/>
      <c r="F51" s="319"/>
      <c r="G51" s="319"/>
      <c r="H51" s="319"/>
      <c r="I51" s="319"/>
    </row>
    <row r="52" spans="2:9" ht="15.75">
      <c r="B52" s="319"/>
      <c r="C52" s="319"/>
      <c r="D52" s="319"/>
      <c r="E52" s="319"/>
      <c r="F52" s="319"/>
      <c r="G52" s="319"/>
      <c r="H52" s="319"/>
      <c r="I52" s="319"/>
    </row>
  </sheetData>
  <sheetProtection/>
  <mergeCells count="59">
    <mergeCell ref="B6:I7"/>
    <mergeCell ref="B1:F1"/>
    <mergeCell ref="G1:I1"/>
    <mergeCell ref="B3:I3"/>
    <mergeCell ref="B4:E5"/>
    <mergeCell ref="F4:I5"/>
    <mergeCell ref="B8:I9"/>
    <mergeCell ref="B10:I11"/>
    <mergeCell ref="B12:I12"/>
    <mergeCell ref="B13:I14"/>
    <mergeCell ref="B15:E16"/>
    <mergeCell ref="F15:I15"/>
    <mergeCell ref="F16:I16"/>
    <mergeCell ref="B17:I17"/>
    <mergeCell ref="B18:I18"/>
    <mergeCell ref="B19:I19"/>
    <mergeCell ref="B20:I20"/>
    <mergeCell ref="B21:E21"/>
    <mergeCell ref="F21:I21"/>
    <mergeCell ref="B28:I28"/>
    <mergeCell ref="B22:E22"/>
    <mergeCell ref="F22:I22"/>
    <mergeCell ref="B23:E23"/>
    <mergeCell ref="F23:I23"/>
    <mergeCell ref="D24:E24"/>
    <mergeCell ref="F24:G24"/>
    <mergeCell ref="H24:I24"/>
    <mergeCell ref="D25:E25"/>
    <mergeCell ref="F25:G25"/>
    <mergeCell ref="H25:I25"/>
    <mergeCell ref="B26:I26"/>
    <mergeCell ref="B27:I27"/>
    <mergeCell ref="B29:E29"/>
    <mergeCell ref="F29:I29"/>
    <mergeCell ref="B30:E30"/>
    <mergeCell ref="F30:I30"/>
    <mergeCell ref="B31:E31"/>
    <mergeCell ref="F31:I31"/>
    <mergeCell ref="B32:E32"/>
    <mergeCell ref="F32:I32"/>
    <mergeCell ref="B33:E33"/>
    <mergeCell ref="F33:I33"/>
    <mergeCell ref="B34:E34"/>
    <mergeCell ref="F34:I34"/>
    <mergeCell ref="B35:E36"/>
    <mergeCell ref="F35:I36"/>
    <mergeCell ref="B37:E37"/>
    <mergeCell ref="F37:I37"/>
    <mergeCell ref="B38:E38"/>
    <mergeCell ref="F38:I38"/>
    <mergeCell ref="B44:E45"/>
    <mergeCell ref="F44:I45"/>
    <mergeCell ref="B46:I47"/>
    <mergeCell ref="B39:E39"/>
    <mergeCell ref="F39:I39"/>
    <mergeCell ref="B40:E40"/>
    <mergeCell ref="F40:I40"/>
    <mergeCell ref="B41:I42"/>
    <mergeCell ref="B43:I4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O209"/>
  <sheetViews>
    <sheetView view="pageBreakPreview" zoomScale="80" zoomScaleNormal="85" zoomScaleSheetLayoutView="80" zoomScalePageLayoutView="0" workbookViewId="0" topLeftCell="A1">
      <selection activeCell="A16" sqref="A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57421875" style="10" customWidth="1"/>
    <col min="7" max="8" width="15.7109375" style="10" hidden="1" customWidth="1"/>
    <col min="9" max="9" width="12.7109375" style="10" hidden="1" customWidth="1"/>
    <col min="10" max="12" width="15.7109375" style="10" hidden="1" customWidth="1"/>
    <col min="13" max="13" width="12.7109375" style="10" hidden="1" customWidth="1"/>
    <col min="14" max="16" width="15.7109375" style="10" hidden="1" customWidth="1"/>
    <col min="17" max="17" width="12.7109375" style="10" hidden="1" customWidth="1"/>
    <col min="18" max="20" width="15.7109375" style="10" hidden="1" customWidth="1"/>
    <col min="21" max="21" width="12.7109375" style="10" hidden="1" customWidth="1"/>
    <col min="22" max="24" width="15.7109375" style="10" hidden="1" customWidth="1"/>
    <col min="25" max="25" width="12.7109375" style="10" hidden="1" customWidth="1"/>
    <col min="26"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503</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22" s="245" customFormat="1" ht="32.25" customHeight="1" thickBot="1">
      <c r="A15" s="294" t="s">
        <v>545</v>
      </c>
      <c r="B15" s="294" t="s">
        <v>546</v>
      </c>
      <c r="C15" s="294" t="s">
        <v>547</v>
      </c>
      <c r="D15" s="294" t="s">
        <v>548</v>
      </c>
      <c r="E15" s="294" t="s">
        <v>549</v>
      </c>
      <c r="F15" s="294" t="s">
        <v>550</v>
      </c>
      <c r="G15" s="245" t="s">
        <v>90</v>
      </c>
      <c r="H15" s="245" t="s">
        <v>91</v>
      </c>
      <c r="I15" s="245" t="s">
        <v>92</v>
      </c>
      <c r="J15" s="245" t="s">
        <v>93</v>
      </c>
      <c r="N15" s="245" t="s">
        <v>94</v>
      </c>
      <c r="R15" s="245" t="s">
        <v>95</v>
      </c>
      <c r="V15" s="245" t="s">
        <v>96</v>
      </c>
    </row>
    <row r="16" spans="1:33" s="6" customFormat="1" ht="344.25">
      <c r="A16" s="13" t="s">
        <v>259</v>
      </c>
      <c r="B16" s="13" t="s">
        <v>1014</v>
      </c>
      <c r="C16" s="325" t="s">
        <v>716</v>
      </c>
      <c r="D16" s="15" t="s">
        <v>17</v>
      </c>
      <c r="E16" s="15" t="s">
        <v>905</v>
      </c>
      <c r="F16" s="17">
        <v>1</v>
      </c>
      <c r="G16" s="76"/>
      <c r="H16" s="8">
        <f>IF(ISERROR((-1)*(100-((G16*100)/F16))),"",((-1)*(100-((G16*100)/F16))))</f>
        <v>-100</v>
      </c>
      <c r="I16" s="8">
        <f>IF(ISERROR(IF(#REF!="Ascendente",(IF(AND(H16&gt;=(-5),H16&lt;=15),"Aceptable",(IF(AND(H16&gt;=(-10),H16&lt;(-5)),"Riesgo","Crítico")))),(IF(AND(H16&gt;=(-15),H16&lt;=5),"Aceptable",(IF(AND(H16&gt;5,H16&lt;=15),"Riesgo","Crítico")))))),"",(IF(#REF!="Ascendente",(IF(AND(H16&gt;=(-5),H16&lt;=15),"Aceptable",(IF(AND(H16&gt;=(-10),H16&lt;(-5)),"Riesgo","Crítico")))),(IF(AND(H16&gt;=(-15),H16&lt;=5),"Aceptable",(IF(AND(H16&gt;5,H16&lt;=15),"Riesgo","Crítico")))))))</f>
      </c>
      <c r="J16" s="136"/>
      <c r="K16" s="32"/>
      <c r="L16" s="8">
        <f>IF(ISERROR((-1)*(100-((K16*100)/J16))),"",((-1)*(100-((K16*100)/J16))))</f>
      </c>
      <c r="M16" s="8">
        <f>IF(ISERROR(IF(#REF!="Ascendente",(IF(AND(L16&gt;=(-5),L16&lt;=15),"Aceptable",(IF(AND(L16&gt;=(-10),L16&lt;(-5)),"Riesgo","Crítico")))),(IF(AND(L16&gt;=(-15),L16&lt;=5),"Aceptable",(IF(AND(L16&gt;5,L16&lt;=15),"Riesgo","Crítico")))))),"",(IF(#REF!="Ascendente",(IF(AND(L16&gt;=(-5),L16&lt;=15),"Aceptable",(IF(AND(L16&gt;=(-10),L16&lt;(-5)),"Riesgo","Crítico")))),(IF(AND(L16&gt;=(-15),L16&lt;=5),"Aceptable",(IF(AND(L16&gt;5,L16&lt;=15),"Riesgo","Crítico")))))))</f>
      </c>
      <c r="N16" s="32"/>
      <c r="O16" s="32"/>
      <c r="P16" s="8">
        <f aca="true" t="shared" si="0" ref="P16:P32">IF(ISERROR((-1)*(100-((O16*100)/N16))),"",((-1)*(100-((O16*100)/N16))))</f>
      </c>
      <c r="Q16" s="8">
        <f>IF(ISERROR(IF(#REF!="Ascendente",(IF(AND(P16&gt;=(-5),P16&lt;=15),"Aceptable",(IF(AND(P16&gt;=(-10),P16&lt;(-5)),"Riesgo","Crítico")))),(IF(AND(P16&gt;=(-15),P16&lt;=5),"Aceptable",(IF(AND(P16&gt;5,P16&lt;=15),"Riesgo","Crítico")))))),"",(IF(#REF!="Ascendente",(IF(AND(P16&gt;=(-5),P16&lt;=15),"Aceptable",(IF(AND(P16&gt;=(-10),P16&lt;(-5)),"Riesgo","Crítico")))),(IF(AND(P16&gt;=(-15),P16&lt;=5),"Aceptable",(IF(AND(P16&gt;5,P16&lt;=15),"Riesgo","Crítico")))))))</f>
      </c>
      <c r="R16" s="32"/>
      <c r="S16" s="32"/>
      <c r="T16" s="8">
        <f>IF(ISERROR((-1)*(100-((S16*100)/R16))),"",((-1)*(100-((S16*100)/R16))))</f>
      </c>
      <c r="U16" s="8">
        <f>IF(ISERROR(IF(#REF!="Ascendente",(IF(AND(T16&gt;=(-5),T16&lt;=15),"Aceptable",(IF(AND(T16&gt;=(-10),T16&lt;(-5)),"Riesgo","Crítico")))),(IF(AND(T16&gt;=(-15),T16&lt;=5),"Aceptable",(IF(AND(T16&gt;5,T16&lt;=15),"Riesgo","Crítico")))))),"",(IF(#REF!="Ascendente",(IF(AND(T16&gt;=(-5),T16&lt;=15),"Aceptable",(IF(AND(T16&gt;=(-10),T16&lt;(-5)),"Riesgo","Crítico")))),(IF(AND(T16&gt;=(-15),T16&lt;=5),"Aceptable",(IF(AND(T16&gt;5,T16&lt;=15),"Riesgo","Crítico")))))))</f>
      </c>
      <c r="V16" s="136">
        <v>1</v>
      </c>
      <c r="W16" s="32"/>
      <c r="X16" s="8">
        <f>IF(ISERROR((-1)*(100-((W16*100)/V16))),"",((-1)*(100-((W16*100)/V16))))</f>
        <v>-100</v>
      </c>
      <c r="Y16" s="137">
        <f>IF(ISERROR(IF(#REF!="Ascendente",(IF(AND(#REF!&gt;=(-5),X16&lt;=15),"Aceptable",(IF(AND(X16&gt;=(-10),X16&lt;(-5)),"Riesgo","Crítico")))),(IF(AND(X16&gt;=(-15),X16&lt;=5),"Aceptable",(IF(AND(X16&gt;5,X16&lt;=15),"Riesgo","Crítico")))))),"",(IF(#REF!="Ascendente",(IF(AND(X16&gt;=(-5),X16&lt;=15),"Aceptable",(IF(AND(X16&gt;=(-10),X16&lt;(-5)),"Riesgo","Crítico")))),(IF(AND(X16&gt;=(-15),X16&lt;=5),"Aceptable",(IF(AND(X16&gt;5,X16&lt;=15),"Riesgo","Crítico")))))))</f>
      </c>
      <c r="Z16" s="361"/>
      <c r="AA16" s="361"/>
      <c r="AB16" s="361"/>
      <c r="AC16" s="361"/>
      <c r="AD16" s="361"/>
      <c r="AE16" s="361"/>
      <c r="AF16" s="361"/>
      <c r="AG16" s="361"/>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361"/>
      <c r="AA17" s="361"/>
      <c r="AB17" s="361"/>
      <c r="AC17" s="361"/>
      <c r="AD17" s="361"/>
      <c r="AE17" s="361"/>
      <c r="AF17" s="361"/>
      <c r="AG17" s="361"/>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361"/>
      <c r="AA18" s="361"/>
      <c r="AB18" s="361"/>
      <c r="AC18" s="361"/>
      <c r="AD18" s="361"/>
      <c r="AE18" s="361"/>
      <c r="AF18" s="361"/>
      <c r="AG18" s="361"/>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33" s="245" customFormat="1" ht="32.25" customHeight="1">
      <c r="A19" s="294" t="s">
        <v>545</v>
      </c>
      <c r="B19" s="294" t="s">
        <v>553</v>
      </c>
      <c r="C19" s="294" t="s">
        <v>547</v>
      </c>
      <c r="D19" s="294" t="s">
        <v>548</v>
      </c>
      <c r="E19" s="294" t="s">
        <v>549</v>
      </c>
      <c r="F19" s="294" t="s">
        <v>550</v>
      </c>
      <c r="G19" s="245" t="s">
        <v>90</v>
      </c>
      <c r="H19" s="245" t="s">
        <v>91</v>
      </c>
      <c r="I19" s="245" t="s">
        <v>92</v>
      </c>
      <c r="J19" s="245" t="s">
        <v>93</v>
      </c>
      <c r="N19" s="245" t="s">
        <v>94</v>
      </c>
      <c r="R19" s="245" t="s">
        <v>95</v>
      </c>
      <c r="V19" s="245" t="s">
        <v>96</v>
      </c>
      <c r="Z19" s="361"/>
      <c r="AA19" s="361"/>
      <c r="AB19" s="361"/>
      <c r="AC19" s="361"/>
      <c r="AD19" s="361"/>
      <c r="AE19" s="361"/>
      <c r="AF19" s="361"/>
      <c r="AG19" s="361"/>
    </row>
    <row r="20" spans="1:33" s="6" customFormat="1" ht="178.5">
      <c r="A20" s="138" t="s">
        <v>421</v>
      </c>
      <c r="B20" s="114" t="s">
        <v>1015</v>
      </c>
      <c r="C20" s="114" t="s">
        <v>717</v>
      </c>
      <c r="D20" s="26" t="s">
        <v>22</v>
      </c>
      <c r="E20" s="247" t="s">
        <v>905</v>
      </c>
      <c r="F20" s="23">
        <v>86.2</v>
      </c>
      <c r="G20" s="66"/>
      <c r="H20" s="85">
        <f aca="true" t="shared" si="1" ref="H20:H32">IF(ISERROR((-1)*(100-((G20*100)/F20))),"",((-1)*(100-((G20*100)/F20))))</f>
        <v>-100</v>
      </c>
      <c r="I20" s="85">
        <f>IF(ISERROR(IF(#REF!="Ascendente",(IF(AND(H20&gt;=(-5),H20&lt;=15),"Aceptable",(IF(AND(H20&gt;=(-10),H20&lt;(-5)),"Riesgo","Crítico")))),(IF(AND(H20&gt;=(-15),H20&lt;=5),"Aceptable",(IF(AND(H20&gt;5,H20&lt;=15),"Riesgo","Crítico")))))),"",(IF(#REF!="Ascendente",(IF(AND(H20&gt;=(-5),H20&lt;=15),"Aceptable",(IF(AND(H20&gt;=(-10),H20&lt;(-5)),"Riesgo","Crítico")))),(IF(AND(H20&gt;=(-15),H20&lt;=5),"Aceptable",(IF(AND(H20&gt;5,H20&lt;=15),"Riesgo","Crítico")))))))</f>
      </c>
      <c r="J20" s="26"/>
      <c r="K20" s="26"/>
      <c r="L20" s="85">
        <f aca="true" t="shared" si="2" ref="L20:L32">IF(ISERROR((-1)*(100-((K20*100)/J20))),"",((-1)*(100-((K20*100)/J20))))</f>
      </c>
      <c r="M20" s="85">
        <f>IF(ISERROR(IF(#REF!="Ascendente",(IF(AND(L20&gt;=(-5),L20&lt;=15),"Aceptable",(IF(AND(L20&gt;=(-10),L20&lt;(-5)),"Riesgo","Crítico")))),(IF(AND(L20&gt;=(-15),L20&lt;=5),"Aceptable",(IF(AND(L20&gt;5,L20&lt;=15),"Riesgo","Crítico")))))),"",(IF(#REF!="Ascendente",(IF(AND(L20&gt;=(-5),L20&lt;=15),"Aceptable",(IF(AND(L20&gt;=(-10),L20&lt;(-5)),"Riesgo","Crítico")))),(IF(AND(L20&gt;=(-15),L20&lt;=5),"Aceptable",(IF(AND(L20&gt;5,L20&lt;=15),"Riesgo","Crítico")))))))</f>
      </c>
      <c r="N20" s="26"/>
      <c r="O20" s="26"/>
      <c r="P20" s="85">
        <f t="shared" si="0"/>
      </c>
      <c r="Q20" s="85">
        <f>IF(ISERROR(IF(#REF!="Ascendente",(IF(AND(P20&gt;=(-5),P20&lt;=15),"Aceptable",(IF(AND(P20&gt;=(-10),P20&lt;(-5)),"Riesgo","Crítico")))),(IF(AND(P20&gt;=(-15),P20&lt;=5),"Aceptable",(IF(AND(P20&gt;5,P20&lt;=15),"Riesgo","Crítico")))))),"",(IF(#REF!="Ascendente",(IF(AND(P20&gt;=(-5),P20&lt;=15),"Aceptable",(IF(AND(P20&gt;=(-10),P20&lt;(-5)),"Riesgo","Crítico")))),(IF(AND(P20&gt;=(-15),P20&lt;=5),"Aceptable",(IF(AND(P20&gt;5,P20&lt;=15),"Riesgo","Crítico")))))))</f>
      </c>
      <c r="R20" s="26"/>
      <c r="S20" s="26"/>
      <c r="T20" s="85">
        <f aca="true" t="shared" si="3" ref="T20:T32">IF(ISERROR((-1)*(100-((S20*100)/R20))),"",((-1)*(100-((S20*100)/R20))))</f>
      </c>
      <c r="U20" s="85">
        <f>IF(ISERROR(IF(#REF!="Ascendente",(IF(AND(T20&gt;=(-5),T20&lt;=15),"Aceptable",(IF(AND(T20&gt;=(-10),T20&lt;(-5)),"Riesgo","Crítico")))),(IF(AND(T20&gt;=(-15),T20&lt;=5),"Aceptable",(IF(AND(T20&gt;5,T20&lt;=15),"Riesgo","Crítico")))))),"",(IF(#REF!="Ascendente",(IF(AND(T20&gt;=(-5),T20&lt;=15),"Aceptable",(IF(AND(T20&gt;=(-10),T20&lt;(-5)),"Riesgo","Crítico")))),(IF(AND(T20&gt;=(-15),T20&lt;=5),"Aceptable",(IF(AND(T20&gt;5,T20&lt;=15),"Riesgo","Crítico")))))))</f>
      </c>
      <c r="V20" s="26">
        <v>86.2</v>
      </c>
      <c r="W20" s="26"/>
      <c r="X20" s="85">
        <f aca="true" t="shared" si="4" ref="X20:X32">IF(ISERROR((-1)*(100-((W20*100)/V20))),"",((-1)*(100-((W20*100)/V20))))</f>
        <v>-100</v>
      </c>
      <c r="Y20" s="139">
        <f>IF(ISERROR(IF(#REF!="Ascendente",(IF(AND(#REF!&gt;=(-5),X20&lt;=15),"Aceptable",(IF(AND(X20&gt;=(-10),X20&lt;(-5)),"Riesgo","Crítico")))),(IF(AND(X20&gt;=(-15),X20&lt;=5),"Aceptable",(IF(AND(X20&gt;5,X20&lt;=15),"Riesgo","Crítico")))))),"",(IF(#REF!="Ascendente",(IF(AND(X20&gt;=(-5),X20&lt;=15),"Aceptable",(IF(AND(X20&gt;=(-10),X20&lt;(-5)),"Riesgo","Crítico")))),(IF(AND(X20&gt;=(-15),X20&lt;=5),"Aceptable",(IF(AND(X20&gt;5,X20&lt;=15),"Riesgo","Crítico")))))))</f>
      </c>
      <c r="Z20" s="361"/>
      <c r="AA20" s="361"/>
      <c r="AB20" s="361"/>
      <c r="AC20" s="361"/>
      <c r="AD20" s="361"/>
      <c r="AE20" s="361"/>
      <c r="AF20" s="361"/>
      <c r="AG20" s="361"/>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60"/>
      <c r="AA21" s="260"/>
      <c r="AB21" s="260"/>
      <c r="AC21" s="260"/>
      <c r="AD21" s="260"/>
      <c r="AE21" s="260"/>
      <c r="AF21" s="260"/>
      <c r="AG21" s="260"/>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60"/>
      <c r="AA22" s="260"/>
      <c r="AB22" s="260"/>
      <c r="AC22" s="260"/>
      <c r="AD22" s="260"/>
      <c r="AE22" s="260"/>
      <c r="AF22" s="260"/>
      <c r="AG22" s="260"/>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33" s="245" customFormat="1" ht="32.25" customHeight="1">
      <c r="A23" s="294" t="s">
        <v>545</v>
      </c>
      <c r="B23" s="294" t="s">
        <v>553</v>
      </c>
      <c r="C23" s="294" t="s">
        <v>547</v>
      </c>
      <c r="D23" s="294" t="s">
        <v>548</v>
      </c>
      <c r="E23" s="294" t="s">
        <v>549</v>
      </c>
      <c r="F23" s="294" t="s">
        <v>550</v>
      </c>
      <c r="G23" s="245" t="s">
        <v>90</v>
      </c>
      <c r="H23" s="245" t="s">
        <v>91</v>
      </c>
      <c r="I23" s="245" t="s">
        <v>92</v>
      </c>
      <c r="J23" s="245" t="s">
        <v>93</v>
      </c>
      <c r="N23" s="245" t="s">
        <v>94</v>
      </c>
      <c r="R23" s="245" t="s">
        <v>95</v>
      </c>
      <c r="V23" s="245" t="s">
        <v>96</v>
      </c>
      <c r="Z23" s="260"/>
      <c r="AA23" s="260"/>
      <c r="AB23" s="260"/>
      <c r="AC23" s="260"/>
      <c r="AD23" s="260"/>
      <c r="AE23" s="260"/>
      <c r="AF23" s="260"/>
      <c r="AG23" s="260"/>
    </row>
    <row r="24" spans="1:33" s="6" customFormat="1" ht="128.25" thickBot="1">
      <c r="A24" s="271" t="s">
        <v>260</v>
      </c>
      <c r="B24" s="13" t="s">
        <v>1016</v>
      </c>
      <c r="C24" s="13" t="s">
        <v>718</v>
      </c>
      <c r="D24" s="80" t="s">
        <v>22</v>
      </c>
      <c r="E24" s="15" t="s">
        <v>939</v>
      </c>
      <c r="F24" s="272">
        <v>72.5</v>
      </c>
      <c r="G24" s="66"/>
      <c r="H24" s="85">
        <f t="shared" si="1"/>
        <v>-100</v>
      </c>
      <c r="I24" s="85">
        <f>IF(ISERROR(IF(#REF!="Ascendente",(IF(AND(H24&gt;=(-5),H24&lt;=15),"Aceptable",(IF(AND(H24&gt;=(-10),H24&lt;(-5)),"Riesgo","Crítico")))),(IF(AND(H24&gt;=(-15),H24&lt;=5),"Aceptable",(IF(AND(H24&gt;5,H24&lt;=15),"Riesgo","Crítico")))))),"",(IF(#REF!="Ascendente",(IF(AND(H24&gt;=(-5),H24&lt;=15),"Aceptable",(IF(AND(H24&gt;=(-10),H24&lt;(-5)),"Riesgo","Crítico")))),(IF(AND(H24&gt;=(-15),H24&lt;=5),"Aceptable",(IF(AND(H24&gt;5,H24&lt;=15),"Riesgo","Crítico")))))))</f>
      </c>
      <c r="J24" s="26"/>
      <c r="K24" s="26"/>
      <c r="L24" s="85">
        <f t="shared" si="2"/>
      </c>
      <c r="M24" s="85">
        <f>IF(ISERROR(IF(#REF!="Ascendente",(IF(AND(L24&gt;=(-5),L24&lt;=15),"Aceptable",(IF(AND(L24&gt;=(-10),L24&lt;(-5)),"Riesgo","Crítico")))),(IF(AND(L24&gt;=(-15),L24&lt;=5),"Aceptable",(IF(AND(L24&gt;5,L24&lt;=15),"Riesgo","Crítico")))))),"",(IF(#REF!="Ascendente",(IF(AND(L24&gt;=(-5),L24&lt;=15),"Aceptable",(IF(AND(L24&gt;=(-10),L24&lt;(-5)),"Riesgo","Crítico")))),(IF(AND(L24&gt;=(-15),L24&lt;=5),"Aceptable",(IF(AND(L24&gt;5,L24&lt;=15),"Riesgo","Crítico")))))))</f>
      </c>
      <c r="N24" s="26"/>
      <c r="O24" s="26"/>
      <c r="P24" s="85">
        <f t="shared" si="0"/>
      </c>
      <c r="Q24" s="85">
        <f>IF(ISERROR(IF(#REF!="Ascendente",(IF(AND(P24&gt;=(-5),P24&lt;=15),"Aceptable",(IF(AND(P24&gt;=(-10),P24&lt;(-5)),"Riesgo","Crítico")))),(IF(AND(P24&gt;=(-15),P24&lt;=5),"Aceptable",(IF(AND(P24&gt;5,P24&lt;=15),"Riesgo","Crítico")))))),"",(IF(#REF!="Ascendente",(IF(AND(P24&gt;=(-5),P24&lt;=15),"Aceptable",(IF(AND(P24&gt;=(-10),P24&lt;(-5)),"Riesgo","Crítico")))),(IF(AND(P24&gt;=(-15),P24&lt;=5),"Aceptable",(IF(AND(P24&gt;5,P24&lt;=15),"Riesgo","Crítico")))))))</f>
      </c>
      <c r="R24" s="26"/>
      <c r="S24" s="26"/>
      <c r="T24" s="85">
        <f t="shared" si="3"/>
      </c>
      <c r="U24" s="85">
        <f>IF(ISERROR(IF(#REF!="Ascendente",(IF(AND(T24&gt;=(-5),T24&lt;=15),"Aceptable",(IF(AND(T24&gt;=(-10),T24&lt;(-5)),"Riesgo","Crítico")))),(IF(AND(T24&gt;=(-15),T24&lt;=5),"Aceptable",(IF(AND(T24&gt;5,T24&lt;=15),"Riesgo","Crítico")))))),"",(IF(#REF!="Ascendente",(IF(AND(T24&gt;=(-5),T24&lt;=15),"Aceptable",(IF(AND(T24&gt;=(-10),T24&lt;(-5)),"Riesgo","Crítico")))),(IF(AND(T24&gt;=(-15),T24&lt;=5),"Aceptable",(IF(AND(T24&gt;5,T24&lt;=15),"Riesgo","Crítico")))))))</f>
      </c>
      <c r="V24" s="26">
        <v>72.5</v>
      </c>
      <c r="W24" s="26"/>
      <c r="X24" s="85">
        <f t="shared" si="4"/>
        <v>-100</v>
      </c>
      <c r="Y24" s="139">
        <f>IF(ISERROR(IF(#REF!="Ascendente",(IF(AND(#REF!&gt;=(-5),X24&lt;=15),"Aceptable",(IF(AND(X24&gt;=(-10),X24&lt;(-5)),"Riesgo","Crítico")))),(IF(AND(X24&gt;=(-15),X24&lt;=5),"Aceptable",(IF(AND(X24&gt;5,X24&lt;=15),"Riesgo","Crítico")))))),"",(IF(#REF!="Ascendente",(IF(AND(X24&gt;=(-5),X24&lt;=15),"Aceptable",(IF(AND(X24&gt;=(-10),X24&lt;(-5)),"Riesgo","Crítico")))),(IF(AND(X24&gt;=(-15),X24&lt;=5),"Aceptable",(IF(AND(X24&gt;5,X24&lt;=15),"Riesgo","Crítico")))))))</f>
      </c>
      <c r="Z24" s="361"/>
      <c r="AA24" s="361"/>
      <c r="AB24" s="361"/>
      <c r="AC24" s="361"/>
      <c r="AD24" s="361"/>
      <c r="AE24" s="361"/>
      <c r="AF24" s="361"/>
      <c r="AG24" s="361"/>
    </row>
    <row r="25" spans="1:33" s="6" customFormat="1" ht="204">
      <c r="A25" s="19" t="s">
        <v>261</v>
      </c>
      <c r="B25" s="64" t="s">
        <v>1017</v>
      </c>
      <c r="C25" s="38" t="s">
        <v>719</v>
      </c>
      <c r="D25" s="26" t="s">
        <v>22</v>
      </c>
      <c r="E25" s="246" t="s">
        <v>939</v>
      </c>
      <c r="F25" s="140">
        <v>100</v>
      </c>
      <c r="G25" s="66"/>
      <c r="H25" s="85">
        <f t="shared" si="1"/>
        <v>-100</v>
      </c>
      <c r="I25" s="85">
        <f>IF(ISERROR(IF(#REF!="Ascendente",(IF(AND(H25&gt;=(-5),H25&lt;=15),"Aceptable",(IF(AND(H25&gt;=(-10),H25&lt;(-5)),"Riesgo","Crítico")))),(IF(AND(H25&gt;=(-15),H25&lt;=5),"Aceptable",(IF(AND(H25&gt;5,H25&lt;=15),"Riesgo","Crítico")))))),"",(IF(#REF!="Ascendente",(IF(AND(H25&gt;=(-5),H25&lt;=15),"Aceptable",(IF(AND(H25&gt;=(-10),H25&lt;(-5)),"Riesgo","Crítico")))),(IF(AND(H25&gt;=(-15),H25&lt;=5),"Aceptable",(IF(AND(H25&gt;5,H25&lt;=15),"Riesgo","Crítico")))))))</f>
      </c>
      <c r="J25" s="26"/>
      <c r="K25" s="26"/>
      <c r="L25" s="85">
        <f t="shared" si="2"/>
      </c>
      <c r="M25" s="85">
        <f>IF(ISERROR(IF(#REF!="Ascendente",(IF(AND(L25&gt;=(-5),L25&lt;=15),"Aceptable",(IF(AND(L25&gt;=(-10),L25&lt;(-5)),"Riesgo","Crítico")))),(IF(AND(L25&gt;=(-15),L25&lt;=5),"Aceptable",(IF(AND(L25&gt;5,L25&lt;=15),"Riesgo","Crítico")))))),"",(IF(#REF!="Ascendente",(IF(AND(L25&gt;=(-5),L25&lt;=15),"Aceptable",(IF(AND(L25&gt;=(-10),L25&lt;(-5)),"Riesgo","Crítico")))),(IF(AND(L25&gt;=(-15),L25&lt;=5),"Aceptable",(IF(AND(L25&gt;5,L25&lt;=15),"Riesgo","Crítico")))))))</f>
      </c>
      <c r="N25" s="26">
        <v>25</v>
      </c>
      <c r="O25" s="26"/>
      <c r="P25" s="85">
        <f t="shared" si="0"/>
        <v>-100</v>
      </c>
      <c r="Q25" s="85">
        <f>IF(ISERROR(IF(#REF!="Ascendente",(IF(AND(P25&gt;=(-5),P25&lt;=15),"Aceptable",(IF(AND(P25&gt;=(-10),P25&lt;(-5)),"Riesgo","Crítico")))),(IF(AND(P25&gt;=(-15),P25&lt;=5),"Aceptable",(IF(AND(P25&gt;5,P25&lt;=15),"Riesgo","Crítico")))))),"",(IF(#REF!="Ascendente",(IF(AND(P25&gt;=(-5),P25&lt;=15),"Aceptable",(IF(AND(P25&gt;=(-10),P25&lt;(-5)),"Riesgo","Crítico")))),(IF(AND(P25&gt;=(-15),P25&lt;=5),"Aceptable",(IF(AND(P25&gt;5,P25&lt;=15),"Riesgo","Crítico")))))))</f>
      </c>
      <c r="R25" s="26"/>
      <c r="S25" s="26"/>
      <c r="T25" s="85">
        <f t="shared" si="3"/>
      </c>
      <c r="U25" s="85">
        <f>IF(ISERROR(IF(#REF!="Ascendente",(IF(AND(T25&gt;=(-5),T25&lt;=15),"Aceptable",(IF(AND(T25&gt;=(-10),T25&lt;(-5)),"Riesgo","Crítico")))),(IF(AND(T25&gt;=(-15),T25&lt;=5),"Aceptable",(IF(AND(T25&gt;5,T25&lt;=15),"Riesgo","Crítico")))))),"",(IF(#REF!="Ascendente",(IF(AND(T25&gt;=(-5),T25&lt;=15),"Aceptable",(IF(AND(T25&gt;=(-10),T25&lt;(-5)),"Riesgo","Crítico")))),(IF(AND(T25&gt;=(-15),T25&lt;=5),"Aceptable",(IF(AND(T25&gt;5,T25&lt;=15),"Riesgo","Crítico")))))))</f>
      </c>
      <c r="V25" s="26">
        <v>100</v>
      </c>
      <c r="W25" s="26"/>
      <c r="X25" s="85">
        <f t="shared" si="4"/>
        <v>-100</v>
      </c>
      <c r="Y25" s="139">
        <f>IF(ISERROR(IF(#REF!="Ascendente",(IF(AND(#REF!&gt;=(-5),X25&lt;=15),"Aceptable",(IF(AND(X25&gt;=(-10),X25&lt;(-5)),"Riesgo","Crítico")))),(IF(AND(X25&gt;=(-15),X25&lt;=5),"Aceptable",(IF(AND(X25&gt;5,X25&lt;=15),"Riesgo","Crítico")))))),"",(IF(#REF!="Ascendente",(IF(AND(X25&gt;=(-5),X25&lt;=15),"Aceptable",(IF(AND(X25&gt;=(-10),X25&lt;(-5)),"Riesgo","Crítico")))),(IF(AND(X25&gt;=(-15),X25&lt;=5),"Aceptable",(IF(AND(X25&gt;5,X25&lt;=15),"Riesgo","Crítico")))))))</f>
      </c>
      <c r="Z25" s="361"/>
      <c r="AA25" s="361"/>
      <c r="AB25" s="361"/>
      <c r="AC25" s="361"/>
      <c r="AD25" s="361"/>
      <c r="AE25" s="361"/>
      <c r="AF25" s="361"/>
      <c r="AG25" s="361"/>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361"/>
      <c r="AA26" s="361"/>
      <c r="AB26" s="361"/>
      <c r="AC26" s="361"/>
      <c r="AD26" s="361"/>
      <c r="AE26" s="361"/>
      <c r="AF26" s="361"/>
      <c r="AG26" s="361"/>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361"/>
      <c r="AA27" s="361"/>
      <c r="AB27" s="361"/>
      <c r="AC27" s="361"/>
      <c r="AD27" s="361"/>
      <c r="AE27" s="361"/>
      <c r="AF27" s="361"/>
      <c r="AG27" s="361"/>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33" s="245" customFormat="1" ht="32.25" customHeight="1" thickBot="1">
      <c r="A28" s="294" t="s">
        <v>545</v>
      </c>
      <c r="B28" s="294" t="s">
        <v>553</v>
      </c>
      <c r="C28" s="294" t="s">
        <v>547</v>
      </c>
      <c r="D28" s="294" t="s">
        <v>548</v>
      </c>
      <c r="E28" s="294" t="s">
        <v>549</v>
      </c>
      <c r="F28" s="294" t="s">
        <v>550</v>
      </c>
      <c r="G28" s="245" t="s">
        <v>90</v>
      </c>
      <c r="H28" s="245" t="s">
        <v>91</v>
      </c>
      <c r="I28" s="245" t="s">
        <v>92</v>
      </c>
      <c r="J28" s="245" t="s">
        <v>93</v>
      </c>
      <c r="N28" s="245" t="s">
        <v>94</v>
      </c>
      <c r="R28" s="245" t="s">
        <v>95</v>
      </c>
      <c r="V28" s="245" t="s">
        <v>96</v>
      </c>
      <c r="Z28" s="361"/>
      <c r="AA28" s="361"/>
      <c r="AB28" s="361"/>
      <c r="AC28" s="361"/>
      <c r="AD28" s="361"/>
      <c r="AE28" s="361"/>
      <c r="AF28" s="361"/>
      <c r="AG28" s="361"/>
    </row>
    <row r="29" spans="1:33" s="6" customFormat="1" ht="64.5" thickBot="1">
      <c r="A29" s="38" t="s">
        <v>262</v>
      </c>
      <c r="B29" s="64" t="s">
        <v>1018</v>
      </c>
      <c r="C29" s="38" t="s">
        <v>720</v>
      </c>
      <c r="D29" s="21" t="s">
        <v>16</v>
      </c>
      <c r="E29" s="246" t="s">
        <v>923</v>
      </c>
      <c r="F29" s="47">
        <v>0.75</v>
      </c>
      <c r="G29" s="65"/>
      <c r="H29" s="85">
        <f t="shared" si="1"/>
        <v>-100</v>
      </c>
      <c r="I29" s="85">
        <f>IF(ISERROR(IF(#REF!="Ascendente",(IF(AND(H29&gt;=(-5),H29&lt;=15),"Aceptable",(IF(AND(H29&gt;=(-10),H29&lt;(-5)),"Riesgo","Crítico")))),(IF(AND(H29&gt;=(-15),H29&lt;=5),"Aceptable",(IF(AND(H29&gt;5,H29&lt;=15),"Riesgo","Crítico")))))),"",(IF(#REF!="Ascendente",(IF(AND(H29&gt;=(-5),H29&lt;=15),"Aceptable",(IF(AND(H29&gt;=(-10),H29&lt;(-5)),"Riesgo","Crítico")))),(IF(AND(H29&gt;=(-15),H29&lt;=5),"Aceptable",(IF(AND(H29&gt;5,H29&lt;=15),"Riesgo","Crítico")))))))</f>
      </c>
      <c r="J29" s="47">
        <v>0.75</v>
      </c>
      <c r="K29" s="47"/>
      <c r="L29" s="85">
        <f t="shared" si="2"/>
        <v>-100</v>
      </c>
      <c r="M29" s="85">
        <f>IF(ISERROR(IF(#REF!="Ascendente",(IF(AND(L29&gt;=(-5),L29&lt;=15),"Aceptable",(IF(AND(L29&gt;=(-10),L29&lt;(-5)),"Riesgo","Crítico")))),(IF(AND(L29&gt;=(-15),L29&lt;=5),"Aceptable",(IF(AND(L29&gt;5,L29&lt;=15),"Riesgo","Crítico")))))),"",(IF(#REF!="Ascendente",(IF(AND(L29&gt;=(-5),L29&lt;=15),"Aceptable",(IF(AND(L29&gt;=(-10),L29&lt;(-5)),"Riesgo","Crítico")))),(IF(AND(L29&gt;=(-15),L29&lt;=5),"Aceptable",(IF(AND(L29&gt;5,L29&lt;=15),"Riesgo","Crítico")))))))</f>
      </c>
      <c r="N29" s="47">
        <v>0.75</v>
      </c>
      <c r="O29" s="47"/>
      <c r="P29" s="85">
        <f t="shared" si="0"/>
        <v>-100</v>
      </c>
      <c r="Q29" s="85">
        <f>IF(ISERROR(IF(#REF!="Ascendente",(IF(AND(P29&gt;=(-5),P29&lt;=15),"Aceptable",(IF(AND(P29&gt;=(-10),P29&lt;(-5)),"Riesgo","Crítico")))),(IF(AND(P29&gt;=(-15),P29&lt;=5),"Aceptable",(IF(AND(P29&gt;5,P29&lt;=15),"Riesgo","Crítico")))))),"",(IF(#REF!="Ascendente",(IF(AND(P29&gt;=(-5),P29&lt;=15),"Aceptable",(IF(AND(P29&gt;=(-10),P29&lt;(-5)),"Riesgo","Crítico")))),(IF(AND(P29&gt;=(-15),P29&lt;=5),"Aceptable",(IF(AND(P29&gt;5,P29&lt;=15),"Riesgo","Crítico")))))))</f>
      </c>
      <c r="R29" s="47">
        <v>0.75</v>
      </c>
      <c r="S29" s="47"/>
      <c r="T29" s="85">
        <f t="shared" si="3"/>
        <v>-100</v>
      </c>
      <c r="U29" s="85">
        <f>IF(ISERROR(IF(#REF!="Ascendente",(IF(AND(T29&gt;=(-5),T29&lt;=15),"Aceptable",(IF(AND(T29&gt;=(-10),T29&lt;(-5)),"Riesgo","Crítico")))),(IF(AND(T29&gt;=(-15),T29&lt;=5),"Aceptable",(IF(AND(T29&gt;5,T29&lt;=15),"Riesgo","Crítico")))))),"",(IF(#REF!="Ascendente",(IF(AND(T29&gt;=(-5),T29&lt;=15),"Aceptable",(IF(AND(T29&gt;=(-10),T29&lt;(-5)),"Riesgo","Crítico")))),(IF(AND(T29&gt;=(-15),T29&lt;=5),"Aceptable",(IF(AND(T29&gt;5,T29&lt;=15),"Riesgo","Crítico")))))))</f>
      </c>
      <c r="V29" s="47">
        <v>0.75</v>
      </c>
      <c r="W29" s="47"/>
      <c r="X29" s="85">
        <f t="shared" si="4"/>
        <v>-100</v>
      </c>
      <c r="Y29" s="139">
        <f>IF(ISERROR(IF(#REF!="Ascendente",(IF(AND(#REF!&gt;=(-5),X29&lt;=15),"Aceptable",(IF(AND(X29&gt;=(-10),X29&lt;(-5)),"Riesgo","Crítico")))),(IF(AND(X29&gt;=(-15),X29&lt;=5),"Aceptable",(IF(AND(X29&gt;5,X29&lt;=15),"Riesgo","Crítico")))))),"",(IF(#REF!="Ascendente",(IF(AND(X29&gt;=(-5),X29&lt;=15),"Aceptable",(IF(AND(X29&gt;=(-10),X29&lt;(-5)),"Riesgo","Crítico")))),(IF(AND(X29&gt;=(-15),X29&lt;=5),"Aceptable",(IF(AND(X29&gt;5,X29&lt;=15),"Riesgo","Crítico")))))))</f>
      </c>
      <c r="Z29" s="361"/>
      <c r="AA29" s="361"/>
      <c r="AB29" s="361"/>
      <c r="AC29" s="361"/>
      <c r="AD29" s="361"/>
      <c r="AE29" s="361"/>
      <c r="AF29" s="361"/>
      <c r="AG29" s="361"/>
    </row>
    <row r="30" spans="1:33" s="6" customFormat="1" ht="128.25" thickBot="1">
      <c r="A30" s="55" t="s">
        <v>263</v>
      </c>
      <c r="B30" s="64" t="s">
        <v>1019</v>
      </c>
      <c r="C30" s="55" t="s">
        <v>720</v>
      </c>
      <c r="D30" s="51" t="s">
        <v>16</v>
      </c>
      <c r="E30" s="246" t="s">
        <v>923</v>
      </c>
      <c r="F30" s="53">
        <v>0.7</v>
      </c>
      <c r="G30" s="51"/>
      <c r="H30" s="51">
        <f>IF(ISERROR((-1)*(100-((G30*100)/F30))),"",((-1)*(100-((G30*100)/F30))))</f>
        <v>-100</v>
      </c>
      <c r="I30" s="94">
        <f>IF(ISERROR(IF(#REF!="Ascendente",(IF(AND(H30&gt;=(-5),H30&lt;=15),"Aceptable",(IF(AND(H30&gt;=(-10),H30&lt;(-5)),"Riesgo","Crítico")))),(IF(AND(H30&gt;=(-15),H30&lt;=5),"Aceptable",(IF(AND(H30&gt;5,H30&lt;=15),"Riesgo","Crítico")))))),"",(IF(#REF!="Ascendente",(IF(AND(H30&gt;=(-5),H30&lt;=15),"Aceptable",(IF(AND(H30&gt;=(-10),H30&lt;(-5)),"Riesgo","Crítico")))),(IF(AND(H30&gt;=(-15),H30&lt;=5),"Aceptable",(IF(AND(H30&gt;5,H30&lt;=15),"Riesgo","Crítico")))))))</f>
      </c>
      <c r="J30" s="53">
        <v>0.7</v>
      </c>
      <c r="K30" s="51"/>
      <c r="L30" s="51">
        <f t="shared" si="2"/>
        <v>-100</v>
      </c>
      <c r="M30" s="94">
        <f>IF(ISERROR(IF(#REF!="Ascendente",(IF(AND(L30&gt;=(-5),L30&lt;=15),"Aceptable",(IF(AND(L30&gt;=(-10),L30&lt;(-5)),"Riesgo","Crítico")))),(IF(AND(L30&gt;=(-15),L30&lt;=5),"Aceptable",(IF(AND(L30&gt;5,L30&lt;=15),"Riesgo","Crítico")))))),"",(IF(#REF!="Ascendente",(IF(AND(L30&gt;=(-5),L30&lt;=15),"Aceptable",(IF(AND(L30&gt;=(-10),L30&lt;(-5)),"Riesgo","Crítico")))),(IF(AND(L30&gt;=(-15),L30&lt;=5),"Aceptable",(IF(AND(L30&gt;5,L30&lt;=15),"Riesgo","Crítico")))))))</f>
      </c>
      <c r="N30" s="53">
        <v>0.7</v>
      </c>
      <c r="O30" s="51"/>
      <c r="P30" s="51">
        <f t="shared" si="0"/>
        <v>-100</v>
      </c>
      <c r="Q30" s="94">
        <f>IF(ISERROR(IF(#REF!="Ascendente",(IF(AND(P30&gt;=(-5),P30&lt;=15),"Aceptable",(IF(AND(P30&gt;=(-10),P30&lt;(-5)),"Riesgo","Crítico")))),(IF(AND(P30&gt;=(-15),P30&lt;=5),"Aceptable",(IF(AND(P30&gt;5,P30&lt;=15),"Riesgo","Crítico")))))),"",(IF(#REF!="Ascendente",(IF(AND(P30&gt;=(-5),P30&lt;=15),"Aceptable",(IF(AND(P30&gt;=(-10),P30&lt;(-5)),"Riesgo","Crítico")))),(IF(AND(P30&gt;=(-15),P30&lt;=5),"Aceptable",(IF(AND(P30&gt;5,P30&lt;=15),"Riesgo","Crítico")))))))</f>
      </c>
      <c r="R30" s="53">
        <v>0.7</v>
      </c>
      <c r="S30" s="51"/>
      <c r="T30" s="51">
        <f t="shared" si="3"/>
        <v>-100</v>
      </c>
      <c r="U30" s="94">
        <f>IF(ISERROR(IF(#REF!="Ascendente",(IF(AND(T30&gt;=(-5),T30&lt;=15),"Aceptable",(IF(AND(T30&gt;=(-10),T30&lt;(-5)),"Riesgo","Crítico")))),(IF(AND(T30&gt;=(-15),T30&lt;=5),"Aceptable",(IF(AND(T30&gt;5,T30&lt;=15),"Riesgo","Crítico")))))),"",(IF(#REF!="Ascendente",(IF(AND(T30&gt;=(-5),T30&lt;=15),"Aceptable",(IF(AND(T30&gt;=(-10),T30&lt;(-5)),"Riesgo","Crítico")))),(IF(AND(T30&gt;=(-15),T30&lt;=5),"Aceptable",(IF(AND(T30&gt;5,T30&lt;=15),"Riesgo","Crítico")))))))</f>
      </c>
      <c r="V30" s="53">
        <v>0.7</v>
      </c>
      <c r="W30" s="51"/>
      <c r="X30" s="51">
        <f t="shared" si="4"/>
        <v>-100</v>
      </c>
      <c r="Y30" s="94">
        <f>IF(ISERROR(IF(#REF!="Ascendente",(IF(AND(#REF!&gt;=(-5),X30&lt;=15),"Aceptable",(IF(AND(X30&gt;=(-10),X30&lt;(-5)),"Riesgo","Crítico")))),(IF(AND(X30&gt;=(-15),X30&lt;=5),"Aceptable",(IF(AND(X30&gt;5,X30&lt;=15),"Riesgo","Crítico")))))),"",(IF(#REF!="Ascendente",(IF(AND(X30&gt;=(-5),X30&lt;=15),"Aceptable",(IF(AND(X30&gt;=(-10),X30&lt;(-5)),"Riesgo","Crítico")))),(IF(AND(X30&gt;=(-15),X30&lt;=5),"Aceptable",(IF(AND(X30&gt;5,X30&lt;=15),"Riesgo","Crítico")))))))</f>
      </c>
      <c r="Z30" s="361"/>
      <c r="AA30" s="361"/>
      <c r="AB30" s="361"/>
      <c r="AC30" s="361"/>
      <c r="AD30" s="361"/>
      <c r="AE30" s="361"/>
      <c r="AF30" s="361"/>
      <c r="AG30" s="361"/>
    </row>
    <row r="31" spans="1:33" s="6" customFormat="1" ht="153.75" thickBot="1">
      <c r="A31" s="38" t="s">
        <v>264</v>
      </c>
      <c r="B31" s="64" t="s">
        <v>1020</v>
      </c>
      <c r="C31" s="49" t="s">
        <v>721</v>
      </c>
      <c r="D31" s="26" t="s">
        <v>265</v>
      </c>
      <c r="E31" s="246" t="s">
        <v>924</v>
      </c>
      <c r="F31" s="140">
        <v>1</v>
      </c>
      <c r="G31" s="66"/>
      <c r="H31" s="85">
        <f t="shared" si="1"/>
        <v>-100</v>
      </c>
      <c r="I31" s="85">
        <f>IF(ISERROR(IF(#REF!="Ascendente",(IF(AND(H31&gt;=(-5),H31&lt;=15),"Aceptable",(IF(AND(H31&gt;=(-10),H31&lt;(-5)),"Riesgo","Crítico")))),(IF(AND(H31&gt;=(-15),H31&lt;=5),"Aceptable",(IF(AND(H31&gt;5,H31&lt;=15),"Riesgo","Crítico")))))),"",(IF(#REF!="Ascendente",(IF(AND(H31&gt;=(-5),H31&lt;=15),"Aceptable",(IF(AND(H31&gt;=(-10),H31&lt;(-5)),"Riesgo","Crítico")))),(IF(AND(H31&gt;=(-15),H31&lt;=5),"Aceptable",(IF(AND(H31&gt;5,H31&lt;=15),"Riesgo","Crítico")))))))</f>
      </c>
      <c r="J31" s="26"/>
      <c r="K31" s="26"/>
      <c r="L31" s="85">
        <f t="shared" si="2"/>
      </c>
      <c r="M31" s="85">
        <f>IF(ISERROR(IF(#REF!="Ascendente",(IF(AND(L31&gt;=(-5),L31&lt;=15),"Aceptable",(IF(AND(L31&gt;=(-10),L31&lt;(-5)),"Riesgo","Crítico")))),(IF(AND(L31&gt;=(-15),L31&lt;=5),"Aceptable",(IF(AND(L31&gt;5,L31&lt;=15),"Riesgo","Crítico")))))),"",(IF(#REF!="Ascendente",(IF(AND(L31&gt;=(-5),L31&lt;=15),"Aceptable",(IF(AND(L31&gt;=(-10),L31&lt;(-5)),"Riesgo","Crítico")))),(IF(AND(L31&gt;=(-15),L31&lt;=5),"Aceptable",(IF(AND(L31&gt;5,L31&lt;=15),"Riesgo","Crítico")))))))</f>
      </c>
      <c r="N31" s="26"/>
      <c r="O31" s="26"/>
      <c r="P31" s="85">
        <f t="shared" si="0"/>
      </c>
      <c r="Q31" s="85">
        <f>IF(ISERROR(IF(#REF!="Ascendente",(IF(AND(P31&gt;=(-5),P31&lt;=15),"Aceptable",(IF(AND(P31&gt;=(-10),P31&lt;(-5)),"Riesgo","Crítico")))),(IF(AND(P31&gt;=(-15),P31&lt;=5),"Aceptable",(IF(AND(P31&gt;5,P31&lt;=15),"Riesgo","Crítico")))))),"",(IF(#REF!="Ascendente",(IF(AND(P31&gt;=(-5),P31&lt;=15),"Aceptable",(IF(AND(P31&gt;=(-10),P31&lt;(-5)),"Riesgo","Crítico")))),(IF(AND(P31&gt;=(-15),P31&lt;=5),"Aceptable",(IF(AND(P31&gt;5,P31&lt;=15),"Riesgo","Crítico")))))))</f>
      </c>
      <c r="R31" s="26"/>
      <c r="S31" s="26"/>
      <c r="T31" s="85">
        <f t="shared" si="3"/>
      </c>
      <c r="U31" s="85">
        <f>IF(ISERROR(IF(#REF!="Ascendente",(IF(AND(T31&gt;=(-5),T31&lt;=15),"Aceptable",(IF(AND(T31&gt;=(-10),T31&lt;(-5)),"Riesgo","Crítico")))),(IF(AND(T31&gt;=(-15),T31&lt;=5),"Aceptable",(IF(AND(T31&gt;5,T31&lt;=15),"Riesgo","Crítico")))))),"",(IF(#REF!="Ascendente",(IF(AND(T31&gt;=(-5),T31&lt;=15),"Aceptable",(IF(AND(T31&gt;=(-10),T31&lt;(-5)),"Riesgo","Crítico")))),(IF(AND(T31&gt;=(-15),T31&lt;=5),"Aceptable",(IF(AND(T31&gt;5,T31&lt;=15),"Riesgo","Crítico")))))))</f>
      </c>
      <c r="V31" s="26">
        <v>1</v>
      </c>
      <c r="W31" s="26"/>
      <c r="X31" s="85">
        <f t="shared" si="4"/>
        <v>-100</v>
      </c>
      <c r="Y31" s="139">
        <f>IF(ISERROR(IF(#REF!="Ascendente",(IF(AND(#REF!&gt;=(-5),X31&lt;=15),"Aceptable",(IF(AND(X31&gt;=(-10),X31&lt;(-5)),"Riesgo","Crítico")))),(IF(AND(X31&gt;=(-15),X31&lt;=5),"Aceptable",(IF(AND(X31&gt;5,X31&lt;=15),"Riesgo","Crítico")))))),"",(IF(#REF!="Ascendente",(IF(AND(X31&gt;=(-5),X31&lt;=15),"Aceptable",(IF(AND(X31&gt;=(-10),X31&lt;(-5)),"Riesgo","Crítico")))),(IF(AND(X31&gt;=(-15),X31&lt;=5),"Aceptable",(IF(AND(X31&gt;5,X31&lt;=15),"Riesgo","Crítico")))))))</f>
      </c>
      <c r="Z31" s="361"/>
      <c r="AA31" s="361"/>
      <c r="AB31" s="361"/>
      <c r="AC31" s="361"/>
      <c r="AD31" s="361"/>
      <c r="AE31" s="361"/>
      <c r="AF31" s="361"/>
      <c r="AG31" s="361"/>
    </row>
    <row r="32" spans="1:33" s="6" customFormat="1" ht="141" thickBot="1">
      <c r="A32" s="61" t="s">
        <v>266</v>
      </c>
      <c r="B32" s="64" t="s">
        <v>1021</v>
      </c>
      <c r="C32" s="49" t="s">
        <v>721</v>
      </c>
      <c r="D32" s="29" t="s">
        <v>267</v>
      </c>
      <c r="E32" s="246" t="s">
        <v>923</v>
      </c>
      <c r="F32" s="141">
        <v>4</v>
      </c>
      <c r="G32" s="142"/>
      <c r="H32" s="121">
        <f t="shared" si="1"/>
        <v>-100</v>
      </c>
      <c r="I32" s="121">
        <f>IF(ISERROR(IF(#REF!="Ascendente",(IF(AND(H32&gt;=(-5),H32&lt;=15),"Aceptable",(IF(AND(H32&gt;=(-10),H32&lt;(-5)),"Riesgo","Crítico")))),(IF(AND(H32&gt;=(-15),H32&lt;=5),"Aceptable",(IF(AND(H32&gt;5,H32&lt;=15),"Riesgo","Crítico")))))),"",(IF(#REF!="Ascendente",(IF(AND(H32&gt;=(-5),H32&lt;=15),"Aceptable",(IF(AND(H32&gt;=(-10),H32&lt;(-5)),"Riesgo","Crítico")))),(IF(AND(H32&gt;=(-15),H32&lt;=5),"Aceptable",(IF(AND(H32&gt;5,H32&lt;=15),"Riesgo","Crítico")))))))</f>
      </c>
      <c r="J32" s="29">
        <v>1</v>
      </c>
      <c r="K32" s="29"/>
      <c r="L32" s="121">
        <f t="shared" si="2"/>
        <v>-100</v>
      </c>
      <c r="M32" s="121">
        <f>IF(ISERROR(IF(#REF!="Ascendente",(IF(AND(L32&gt;=(-5),L32&lt;=15),"Aceptable",(IF(AND(L32&gt;=(-10),L32&lt;(-5)),"Riesgo","Crítico")))),(IF(AND(L32&gt;=(-15),L32&lt;=5),"Aceptable",(IF(AND(L32&gt;5,L32&lt;=15),"Riesgo","Crítico")))))),"",(IF(#REF!="Ascendente",(IF(AND(L32&gt;=(-5),L32&lt;=15),"Aceptable",(IF(AND(L32&gt;=(-10),L32&lt;(-5)),"Riesgo","Crítico")))),(IF(AND(L32&gt;=(-15),L32&lt;=5),"Aceptable",(IF(AND(L32&gt;5,L32&lt;=15),"Riesgo","Crítico")))))))</f>
      </c>
      <c r="N32" s="143">
        <v>2</v>
      </c>
      <c r="O32" s="29"/>
      <c r="P32" s="121">
        <f t="shared" si="0"/>
        <v>-100</v>
      </c>
      <c r="Q32" s="121">
        <f>IF(ISERROR(IF(#REF!="Ascendente",(IF(AND(P32&gt;=(-5),P32&lt;=15),"Aceptable",(IF(AND(P32&gt;=(-10),P32&lt;(-5)),"Riesgo","Crítico")))),(IF(AND(P32&gt;=(-15),P32&lt;=5),"Aceptable",(IF(AND(P32&gt;5,P32&lt;=15),"Riesgo","Crítico")))))),"",(IF(#REF!="Ascendente",(IF(AND(P32&gt;=(-5),P32&lt;=15),"Aceptable",(IF(AND(P32&gt;=(-10),P32&lt;(-5)),"Riesgo","Crítico")))),(IF(AND(P32&gt;=(-15),P32&lt;=5),"Aceptable",(IF(AND(P32&gt;5,P32&lt;=15),"Riesgo","Crítico")))))))</f>
      </c>
      <c r="R32" s="143">
        <v>3</v>
      </c>
      <c r="S32" s="29"/>
      <c r="T32" s="121">
        <f t="shared" si="3"/>
        <v>-100</v>
      </c>
      <c r="U32" s="121">
        <f>IF(ISERROR(IF(#REF!="Ascendente",(IF(AND(T32&gt;=(-5),T32&lt;=15),"Aceptable",(IF(AND(T32&gt;=(-10),T32&lt;(-5)),"Riesgo","Crítico")))),(IF(AND(T32&gt;=(-15),T32&lt;=5),"Aceptable",(IF(AND(T32&gt;5,T32&lt;=15),"Riesgo","Crítico")))))),"",(IF(#REF!="Ascendente",(IF(AND(T32&gt;=(-5),T32&lt;=15),"Aceptable",(IF(AND(T32&gt;=(-10),T32&lt;(-5)),"Riesgo","Crítico")))),(IF(AND(T32&gt;=(-15),T32&lt;=5),"Aceptable",(IF(AND(T32&gt;5,T32&lt;=15),"Riesgo","Crítico")))))))</f>
      </c>
      <c r="V32" s="143">
        <v>4</v>
      </c>
      <c r="W32" s="29"/>
      <c r="X32" s="121">
        <f t="shared" si="4"/>
        <v>-100</v>
      </c>
      <c r="Y32" s="144">
        <f>IF(ISERROR(IF(#REF!="Ascendente",(IF(AND(#REF!&gt;=(-5),X32&lt;=15),"Aceptable",(IF(AND(X32&gt;=(-10),X32&lt;(-5)),"Riesgo","Crítico")))),(IF(AND(X32&gt;=(-15),X32&lt;=5),"Aceptable",(IF(AND(X32&gt;5,X32&lt;=15),"Riesgo","Crítico")))))),"",(IF(#REF!="Ascendente",(IF(AND(X32&gt;=(-5),X32&lt;=15),"Aceptable",(IF(AND(X32&gt;=(-10),X32&lt;(-5)),"Riesgo","Crítico")))),(IF(AND(X32&gt;=(-15),X32&lt;=5),"Aceptable",(IF(AND(X32&gt;5,X32&lt;=15),"Riesgo","Crítico")))))))</f>
      </c>
      <c r="Z32" s="361"/>
      <c r="AA32" s="361"/>
      <c r="AB32" s="361"/>
      <c r="AC32" s="361"/>
      <c r="AD32" s="361"/>
      <c r="AE32" s="361"/>
      <c r="AF32" s="361"/>
      <c r="AG32" s="361"/>
    </row>
    <row r="33" spans="10:13" s="6" customFormat="1" ht="12.75">
      <c r="J33" s="10"/>
      <c r="K33" s="10"/>
      <c r="L33" s="10"/>
      <c r="M33" s="10"/>
    </row>
    <row r="34" spans="10:13" s="6" customFormat="1" ht="12.75">
      <c r="J34" s="10"/>
      <c r="K34" s="10"/>
      <c r="L34" s="10"/>
      <c r="M34" s="10"/>
    </row>
    <row r="35" spans="10:13" s="6" customFormat="1" ht="12.75">
      <c r="J35" s="10"/>
      <c r="K35" s="10"/>
      <c r="L35" s="10"/>
      <c r="M35" s="10"/>
    </row>
    <row r="36" spans="10:13" s="6" customFormat="1" ht="12.75">
      <c r="J36" s="10"/>
      <c r="K36" s="10"/>
      <c r="L36" s="10"/>
      <c r="M36" s="10"/>
    </row>
    <row r="37" spans="10:13" s="6" customFormat="1" ht="12.75">
      <c r="J37" s="10"/>
      <c r="K37" s="10"/>
      <c r="L37" s="10"/>
      <c r="M37" s="10"/>
    </row>
    <row r="38" spans="10:13" s="6" customFormat="1" ht="12.75">
      <c r="J38" s="10"/>
      <c r="K38" s="10"/>
      <c r="L38" s="10"/>
      <c r="M38" s="10"/>
    </row>
    <row r="39" spans="10:13" s="6" customFormat="1" ht="12.75">
      <c r="J39" s="10"/>
      <c r="K39" s="10"/>
      <c r="L39" s="10"/>
      <c r="M39" s="10"/>
    </row>
    <row r="40" spans="10:13" s="6" customFormat="1" ht="12.75">
      <c r="J40" s="10"/>
      <c r="K40" s="10"/>
      <c r="L40" s="10"/>
      <c r="M40" s="10"/>
    </row>
    <row r="41" spans="10:13" s="6" customFormat="1" ht="12.75">
      <c r="J41" s="10"/>
      <c r="K41" s="10"/>
      <c r="L41" s="10"/>
      <c r="M41" s="10"/>
    </row>
    <row r="42" spans="10:13" s="6" customFormat="1" ht="12.75">
      <c r="J42" s="10"/>
      <c r="K42" s="10"/>
      <c r="L42" s="10"/>
      <c r="M42" s="10"/>
    </row>
    <row r="43" spans="10:13" s="6" customFormat="1" ht="12.75">
      <c r="J43" s="10"/>
      <c r="K43" s="10"/>
      <c r="L43" s="10"/>
      <c r="M43" s="10"/>
    </row>
    <row r="44" spans="10:13" s="6" customFormat="1" ht="12.75">
      <c r="J44" s="10"/>
      <c r="K44" s="10"/>
      <c r="L44" s="10"/>
      <c r="M44" s="10"/>
    </row>
    <row r="45" spans="10:13" s="6" customFormat="1" ht="12.75">
      <c r="J45" s="10"/>
      <c r="K45" s="10"/>
      <c r="L45" s="10"/>
      <c r="M45" s="10"/>
    </row>
    <row r="46" spans="10:13" s="6" customFormat="1" ht="12.75">
      <c r="J46" s="10"/>
      <c r="K46" s="10"/>
      <c r="L46" s="10"/>
      <c r="M46" s="10"/>
    </row>
    <row r="47" spans="10:13" s="6" customFormat="1" ht="12.75">
      <c r="J47" s="10"/>
      <c r="K47" s="10"/>
      <c r="L47" s="10"/>
      <c r="M47" s="10"/>
    </row>
    <row r="48" spans="10:13" s="6" customFormat="1" ht="12.75">
      <c r="J48" s="10"/>
      <c r="K48" s="10"/>
      <c r="L48" s="10"/>
      <c r="M48" s="10"/>
    </row>
    <row r="49" spans="10:13" s="6" customFormat="1" ht="12.75">
      <c r="J49" s="10"/>
      <c r="K49" s="10"/>
      <c r="L49" s="10"/>
      <c r="M49" s="10"/>
    </row>
    <row r="50" spans="10:13" s="6" customFormat="1" ht="12.75">
      <c r="J50" s="10"/>
      <c r="K50" s="10"/>
      <c r="L50" s="10"/>
      <c r="M50" s="10"/>
    </row>
    <row r="51" spans="10:13" s="6" customFormat="1" ht="12.75">
      <c r="J51" s="10"/>
      <c r="K51" s="10"/>
      <c r="L51" s="10"/>
      <c r="M51" s="10"/>
    </row>
    <row r="52" spans="10:13" s="6" customFormat="1" ht="12.75">
      <c r="J52" s="10"/>
      <c r="K52" s="10"/>
      <c r="L52" s="10"/>
      <c r="M52" s="10"/>
    </row>
    <row r="53" spans="10:13" s="6" customFormat="1" ht="12.75">
      <c r="J53" s="10"/>
      <c r="K53" s="10"/>
      <c r="L53" s="10"/>
      <c r="M53" s="10"/>
    </row>
    <row r="54" spans="10:13" s="6" customFormat="1" ht="12.75">
      <c r="J54" s="10"/>
      <c r="K54" s="10"/>
      <c r="L54" s="10"/>
      <c r="M54" s="10"/>
    </row>
    <row r="55" spans="10:13" s="6" customFormat="1" ht="12.75">
      <c r="J55" s="10"/>
      <c r="K55" s="10"/>
      <c r="L55" s="10"/>
      <c r="M55" s="10"/>
    </row>
    <row r="56" spans="10:13" s="6" customFormat="1" ht="12.75">
      <c r="J56" s="10"/>
      <c r="K56" s="10"/>
      <c r="L56" s="10"/>
      <c r="M56" s="10"/>
    </row>
    <row r="57" spans="10:13" s="6" customFormat="1" ht="12.75">
      <c r="J57" s="10"/>
      <c r="K57" s="10"/>
      <c r="L57" s="10"/>
      <c r="M57" s="10"/>
    </row>
    <row r="58" spans="10:13" s="6" customFormat="1" ht="12.75">
      <c r="J58" s="10"/>
      <c r="K58" s="10"/>
      <c r="L58" s="10"/>
      <c r="M58" s="10"/>
    </row>
    <row r="59" spans="10:13" s="6" customFormat="1" ht="12.75">
      <c r="J59" s="10"/>
      <c r="K59" s="10"/>
      <c r="L59" s="10"/>
      <c r="M59" s="10"/>
    </row>
    <row r="60" spans="10:13" s="6" customFormat="1" ht="12.75">
      <c r="J60" s="10"/>
      <c r="K60" s="10"/>
      <c r="L60" s="10"/>
      <c r="M60" s="10"/>
    </row>
    <row r="61" spans="10:13" s="6" customFormat="1" ht="12.75">
      <c r="J61" s="10"/>
      <c r="K61" s="10"/>
      <c r="L61" s="10"/>
      <c r="M61" s="10"/>
    </row>
    <row r="62" spans="10:13" s="6" customFormat="1" ht="12.75">
      <c r="J62" s="10"/>
      <c r="K62" s="10"/>
      <c r="L62" s="10"/>
      <c r="M62" s="10"/>
    </row>
    <row r="63" spans="10:13" s="6" customFormat="1" ht="12.75">
      <c r="J63" s="10"/>
      <c r="K63" s="10"/>
      <c r="L63" s="10"/>
      <c r="M63" s="10"/>
    </row>
    <row r="64" spans="10:13" s="6" customFormat="1" ht="12.75">
      <c r="J64" s="10"/>
      <c r="K64" s="10"/>
      <c r="L64" s="10"/>
      <c r="M64" s="10"/>
    </row>
    <row r="65" spans="10:13" s="6" customFormat="1" ht="12.75">
      <c r="J65" s="10"/>
      <c r="K65" s="10"/>
      <c r="L65" s="10"/>
      <c r="M65" s="10"/>
    </row>
    <row r="66" spans="10:13" s="6" customFormat="1" ht="12.75">
      <c r="J66" s="10"/>
      <c r="K66" s="10"/>
      <c r="L66" s="10"/>
      <c r="M66" s="10"/>
    </row>
    <row r="67" spans="10:13" s="6" customFormat="1" ht="12.75">
      <c r="J67" s="10"/>
      <c r="K67" s="10"/>
      <c r="L67" s="10"/>
      <c r="M67" s="10"/>
    </row>
    <row r="68" spans="10:13" s="6" customFormat="1" ht="12.75">
      <c r="J68" s="10"/>
      <c r="K68" s="10"/>
      <c r="L68" s="10"/>
      <c r="M68" s="10"/>
    </row>
    <row r="69" spans="10:13" s="6" customFormat="1" ht="12.75">
      <c r="J69" s="10"/>
      <c r="K69" s="10"/>
      <c r="L69" s="10"/>
      <c r="M69" s="10"/>
    </row>
    <row r="70" spans="10:13" s="6" customFormat="1" ht="12.75">
      <c r="J70" s="10"/>
      <c r="K70" s="10"/>
      <c r="L70" s="10"/>
      <c r="M70" s="10"/>
    </row>
    <row r="71" spans="10:13" s="6" customFormat="1" ht="12.75">
      <c r="J71" s="10"/>
      <c r="K71" s="10"/>
      <c r="L71" s="10"/>
      <c r="M71" s="10"/>
    </row>
    <row r="72" spans="10:13" s="6" customFormat="1" ht="12.75">
      <c r="J72" s="10"/>
      <c r="K72" s="10"/>
      <c r="L72" s="10"/>
      <c r="M72" s="10"/>
    </row>
    <row r="73" spans="10:13" s="6" customFormat="1" ht="12.75">
      <c r="J73" s="10"/>
      <c r="K73" s="10"/>
      <c r="L73" s="10"/>
      <c r="M73" s="10"/>
    </row>
    <row r="74" spans="10:13" s="6" customFormat="1" ht="12.75">
      <c r="J74" s="10"/>
      <c r="K74" s="10"/>
      <c r="L74" s="10"/>
      <c r="M74" s="10"/>
    </row>
    <row r="75" spans="10:13" s="6" customFormat="1" ht="12.75">
      <c r="J75" s="10"/>
      <c r="K75" s="10"/>
      <c r="L75" s="10"/>
      <c r="M75" s="10"/>
    </row>
    <row r="76" spans="10:13" s="6" customFormat="1" ht="12.75">
      <c r="J76" s="10"/>
      <c r="K76" s="10"/>
      <c r="L76" s="10"/>
      <c r="M76" s="10"/>
    </row>
    <row r="77" spans="10:13" s="6" customFormat="1" ht="12.75">
      <c r="J77" s="10"/>
      <c r="K77" s="10"/>
      <c r="L77" s="10"/>
      <c r="M77" s="10"/>
    </row>
    <row r="78" spans="10:13" s="6" customFormat="1" ht="12.75">
      <c r="J78" s="10"/>
      <c r="K78" s="10"/>
      <c r="L78" s="10"/>
      <c r="M78" s="10"/>
    </row>
    <row r="79" spans="10:13" s="6" customFormat="1" ht="12.75">
      <c r="J79" s="10"/>
      <c r="K79" s="10"/>
      <c r="L79" s="10"/>
      <c r="M79" s="10"/>
    </row>
    <row r="80" spans="10:13" s="6" customFormat="1" ht="12.75">
      <c r="J80" s="10"/>
      <c r="K80" s="10"/>
      <c r="L80" s="10"/>
      <c r="M80" s="10"/>
    </row>
    <row r="81" spans="10:13" s="6" customFormat="1" ht="12.75">
      <c r="J81" s="10"/>
      <c r="K81" s="10"/>
      <c r="L81" s="10"/>
      <c r="M81" s="10"/>
    </row>
    <row r="82" spans="10:13" s="6" customFormat="1" ht="12.75">
      <c r="J82" s="10"/>
      <c r="K82" s="10"/>
      <c r="L82" s="10"/>
      <c r="M82" s="10"/>
    </row>
    <row r="83" spans="10:13" s="6" customFormat="1" ht="12.75">
      <c r="J83" s="10"/>
      <c r="K83" s="10"/>
      <c r="L83" s="10"/>
      <c r="M83" s="10"/>
    </row>
    <row r="84" spans="10:13" s="6" customFormat="1" ht="12.75">
      <c r="J84" s="10"/>
      <c r="K84" s="10"/>
      <c r="L84" s="10"/>
      <c r="M84" s="10"/>
    </row>
    <row r="85" spans="10:13" s="6" customFormat="1" ht="12.75">
      <c r="J85" s="10"/>
      <c r="K85" s="10"/>
      <c r="L85" s="10"/>
      <c r="M85" s="10"/>
    </row>
    <row r="86" spans="10:13" s="6" customFormat="1" ht="12.75">
      <c r="J86" s="10"/>
      <c r="K86" s="10"/>
      <c r="L86" s="10"/>
      <c r="M86" s="10"/>
    </row>
    <row r="87" spans="10:13" s="6" customFormat="1" ht="12.75">
      <c r="J87" s="10"/>
      <c r="K87" s="10"/>
      <c r="L87" s="10"/>
      <c r="M87" s="10"/>
    </row>
    <row r="88" spans="10:13" s="6" customFormat="1" ht="12.75">
      <c r="J88" s="10"/>
      <c r="K88" s="10"/>
      <c r="L88" s="10"/>
      <c r="M88" s="10"/>
    </row>
    <row r="89" spans="10:13" s="6" customFormat="1" ht="12.75">
      <c r="J89" s="10"/>
      <c r="K89" s="10"/>
      <c r="L89" s="10"/>
      <c r="M89" s="10"/>
    </row>
    <row r="90" spans="10:13" s="6" customFormat="1" ht="12.75">
      <c r="J90" s="10"/>
      <c r="K90" s="10"/>
      <c r="L90" s="10"/>
      <c r="M90" s="10"/>
    </row>
    <row r="91" spans="10:13" s="6" customFormat="1" ht="12.75">
      <c r="J91" s="10"/>
      <c r="K91" s="10"/>
      <c r="L91" s="10"/>
      <c r="M91" s="10"/>
    </row>
    <row r="92" spans="10:13" s="6" customFormat="1" ht="12.75">
      <c r="J92" s="10"/>
      <c r="K92" s="10"/>
      <c r="L92" s="10"/>
      <c r="M92" s="10"/>
    </row>
    <row r="93" spans="10:13" s="6" customFormat="1" ht="12.75">
      <c r="J93" s="10"/>
      <c r="K93" s="10"/>
      <c r="L93" s="10"/>
      <c r="M93" s="10"/>
    </row>
    <row r="94" spans="10:13" s="6" customFormat="1" ht="12.75">
      <c r="J94" s="10"/>
      <c r="K94" s="10"/>
      <c r="L94" s="10"/>
      <c r="M94" s="10"/>
    </row>
    <row r="95" spans="10:13" s="6" customFormat="1" ht="12.75">
      <c r="J95" s="10"/>
      <c r="K95" s="10"/>
      <c r="L95" s="10"/>
      <c r="M95" s="10"/>
    </row>
    <row r="96" spans="10:13" s="6" customFormat="1" ht="12.75">
      <c r="J96" s="10"/>
      <c r="K96" s="10"/>
      <c r="L96" s="10"/>
      <c r="M96" s="10"/>
    </row>
    <row r="97" spans="10:13" s="6" customFormat="1" ht="12.75">
      <c r="J97" s="10"/>
      <c r="K97" s="10"/>
      <c r="L97" s="10"/>
      <c r="M97" s="10"/>
    </row>
    <row r="98" spans="10:13" s="6" customFormat="1" ht="12.75">
      <c r="J98" s="10"/>
      <c r="K98" s="10"/>
      <c r="L98" s="10"/>
      <c r="M98" s="10"/>
    </row>
    <row r="99" spans="10:13" s="6" customFormat="1" ht="12.75">
      <c r="J99" s="10"/>
      <c r="K99" s="10"/>
      <c r="L99" s="10"/>
      <c r="M99" s="10"/>
    </row>
    <row r="100" spans="10:13" s="6" customFormat="1" ht="12.75">
      <c r="J100" s="10"/>
      <c r="K100" s="10"/>
      <c r="L100" s="10"/>
      <c r="M100" s="10"/>
    </row>
    <row r="101" spans="10:13" s="6" customFormat="1" ht="12.75">
      <c r="J101" s="10"/>
      <c r="K101" s="10"/>
      <c r="L101" s="10"/>
      <c r="M101" s="10"/>
    </row>
    <row r="102" spans="10:13" s="6" customFormat="1" ht="12.75">
      <c r="J102" s="10"/>
      <c r="K102" s="10"/>
      <c r="L102" s="10"/>
      <c r="M102" s="10"/>
    </row>
    <row r="103" spans="10:13" s="6" customFormat="1" ht="12.75">
      <c r="J103" s="10"/>
      <c r="K103" s="10"/>
      <c r="L103" s="10"/>
      <c r="M103" s="10"/>
    </row>
    <row r="104" spans="10:13" s="6" customFormat="1" ht="12.75">
      <c r="J104" s="10"/>
      <c r="K104" s="10"/>
      <c r="L104" s="10"/>
      <c r="M104" s="10"/>
    </row>
    <row r="105" spans="10:13" s="6" customFormat="1" ht="12.75">
      <c r="J105" s="10"/>
      <c r="K105" s="10"/>
      <c r="L105" s="10"/>
      <c r="M105" s="10"/>
    </row>
    <row r="106" spans="10:13" s="6" customFormat="1" ht="12.75">
      <c r="J106" s="10"/>
      <c r="K106" s="10"/>
      <c r="L106" s="10"/>
      <c r="M106" s="10"/>
    </row>
    <row r="107" spans="10:13" s="6" customFormat="1" ht="12.75">
      <c r="J107" s="10"/>
      <c r="K107" s="10"/>
      <c r="L107" s="10"/>
      <c r="M107" s="10"/>
    </row>
    <row r="108" spans="10:13" s="6" customFormat="1" ht="12.75">
      <c r="J108" s="10"/>
      <c r="K108" s="10"/>
      <c r="L108" s="10"/>
      <c r="M108" s="10"/>
    </row>
    <row r="109" spans="10:13" s="6" customFormat="1" ht="12.75">
      <c r="J109" s="10"/>
      <c r="K109" s="10"/>
      <c r="L109" s="10"/>
      <c r="M109" s="10"/>
    </row>
    <row r="110" spans="10:13" s="6" customFormat="1" ht="12.75">
      <c r="J110" s="10"/>
      <c r="K110" s="10"/>
      <c r="L110" s="10"/>
      <c r="M110" s="10"/>
    </row>
    <row r="111" spans="10:13" s="6" customFormat="1" ht="12.75">
      <c r="J111" s="10"/>
      <c r="K111" s="10"/>
      <c r="L111" s="10"/>
      <c r="M111" s="10"/>
    </row>
    <row r="112" spans="10:13" s="6" customFormat="1" ht="12.75">
      <c r="J112" s="10"/>
      <c r="K112" s="10"/>
      <c r="L112" s="10"/>
      <c r="M112" s="10"/>
    </row>
    <row r="113" spans="10:13" s="6" customFormat="1" ht="12.75">
      <c r="J113" s="10"/>
      <c r="K113" s="10"/>
      <c r="L113" s="10"/>
      <c r="M113" s="10"/>
    </row>
    <row r="114" spans="10:13" s="6" customFormat="1" ht="12.75">
      <c r="J114" s="10"/>
      <c r="K114" s="10"/>
      <c r="L114" s="10"/>
      <c r="M114" s="10"/>
    </row>
    <row r="115" spans="10:13" s="6" customFormat="1" ht="12.75">
      <c r="J115" s="10"/>
      <c r="K115" s="10"/>
      <c r="L115" s="10"/>
      <c r="M115" s="10"/>
    </row>
    <row r="116" spans="10:13" s="6" customFormat="1" ht="12.75">
      <c r="J116" s="10"/>
      <c r="K116" s="10"/>
      <c r="L116" s="10"/>
      <c r="M116" s="10"/>
    </row>
    <row r="117" spans="10:13" s="6" customFormat="1" ht="12.75">
      <c r="J117" s="10"/>
      <c r="K117" s="10"/>
      <c r="L117" s="10"/>
      <c r="M117" s="10"/>
    </row>
    <row r="118" spans="10:13" s="6" customFormat="1" ht="12.75">
      <c r="J118" s="10"/>
      <c r="K118" s="10"/>
      <c r="L118" s="10"/>
      <c r="M118" s="10"/>
    </row>
    <row r="119" spans="10:13" s="6" customFormat="1" ht="12.75">
      <c r="J119" s="10"/>
      <c r="K119" s="10"/>
      <c r="L119" s="10"/>
      <c r="M119" s="10"/>
    </row>
    <row r="120" spans="10:13" s="6" customFormat="1" ht="12.75">
      <c r="J120" s="10"/>
      <c r="K120" s="10"/>
      <c r="L120" s="10"/>
      <c r="M120" s="10"/>
    </row>
    <row r="121" spans="10:13" s="6" customFormat="1" ht="12.75">
      <c r="J121" s="10"/>
      <c r="K121" s="10"/>
      <c r="L121" s="10"/>
      <c r="M121" s="10"/>
    </row>
    <row r="122" spans="10:13" s="6" customFormat="1" ht="12.75">
      <c r="J122" s="10"/>
      <c r="K122" s="10"/>
      <c r="L122" s="10"/>
      <c r="M122" s="10"/>
    </row>
    <row r="123" spans="10:13" s="6" customFormat="1" ht="12.75">
      <c r="J123" s="10"/>
      <c r="K123" s="10"/>
      <c r="L123" s="10"/>
      <c r="M123" s="10"/>
    </row>
    <row r="124" spans="10:13" s="6" customFormat="1" ht="12.75">
      <c r="J124" s="10"/>
      <c r="K124" s="10"/>
      <c r="L124" s="10"/>
      <c r="M124" s="10"/>
    </row>
    <row r="125" spans="10:13" s="6" customFormat="1" ht="12.75">
      <c r="J125" s="10"/>
      <c r="K125" s="10"/>
      <c r="L125" s="10"/>
      <c r="M125" s="10"/>
    </row>
    <row r="126" spans="10:13" s="6" customFormat="1" ht="12.75">
      <c r="J126" s="10"/>
      <c r="K126" s="10"/>
      <c r="L126" s="10"/>
      <c r="M126" s="10"/>
    </row>
    <row r="127" spans="10:13" s="6" customFormat="1" ht="12.75">
      <c r="J127" s="10"/>
      <c r="K127" s="10"/>
      <c r="L127" s="10"/>
      <c r="M127" s="10"/>
    </row>
    <row r="128" spans="10:13" s="6" customFormat="1" ht="12.75">
      <c r="J128" s="10"/>
      <c r="K128" s="10"/>
      <c r="L128" s="10"/>
      <c r="M128" s="10"/>
    </row>
    <row r="129" spans="10:13" s="6" customFormat="1" ht="12.75">
      <c r="J129" s="10"/>
      <c r="K129" s="10"/>
      <c r="L129" s="10"/>
      <c r="M129" s="10"/>
    </row>
    <row r="130" spans="10:13" s="6" customFormat="1" ht="12.75">
      <c r="J130" s="10"/>
      <c r="K130" s="10"/>
      <c r="L130" s="10"/>
      <c r="M130" s="10"/>
    </row>
    <row r="131" spans="10:13" s="6" customFormat="1" ht="12.75">
      <c r="J131" s="10"/>
      <c r="K131" s="10"/>
      <c r="L131" s="10"/>
      <c r="M131" s="10"/>
    </row>
    <row r="132" spans="10:13" s="6" customFormat="1" ht="12.75">
      <c r="J132" s="10"/>
      <c r="K132" s="10"/>
      <c r="L132" s="10"/>
      <c r="M132" s="10"/>
    </row>
    <row r="133" spans="10:13" s="6" customFormat="1" ht="12.75">
      <c r="J133" s="10"/>
      <c r="K133" s="10"/>
      <c r="L133" s="10"/>
      <c r="M133" s="10"/>
    </row>
    <row r="134" spans="10:13" s="6" customFormat="1" ht="12.75">
      <c r="J134" s="10"/>
      <c r="K134" s="10"/>
      <c r="L134" s="10"/>
      <c r="M134" s="10"/>
    </row>
    <row r="135" spans="10:13" s="6" customFormat="1" ht="12.75">
      <c r="J135" s="10"/>
      <c r="K135" s="10"/>
      <c r="L135" s="10"/>
      <c r="M135" s="10"/>
    </row>
    <row r="136" spans="10:13" s="6" customFormat="1" ht="12.75">
      <c r="J136" s="10"/>
      <c r="K136" s="10"/>
      <c r="L136" s="10"/>
      <c r="M136" s="10"/>
    </row>
    <row r="137" spans="10:13" s="6" customFormat="1" ht="12.75">
      <c r="J137" s="10"/>
      <c r="K137" s="10"/>
      <c r="L137" s="10"/>
      <c r="M137" s="10"/>
    </row>
    <row r="138" spans="10:13" s="6" customFormat="1" ht="12.75">
      <c r="J138" s="10"/>
      <c r="K138" s="10"/>
      <c r="L138" s="10"/>
      <c r="M138" s="10"/>
    </row>
    <row r="139" spans="10:13" s="6" customFormat="1" ht="12.75">
      <c r="J139" s="10"/>
      <c r="K139" s="10"/>
      <c r="L139" s="10"/>
      <c r="M139" s="10"/>
    </row>
    <row r="140" spans="10:13" s="6" customFormat="1" ht="12.75">
      <c r="J140" s="10"/>
      <c r="K140" s="10"/>
      <c r="L140" s="10"/>
      <c r="M140" s="10"/>
    </row>
    <row r="141" spans="10:13" s="6" customFormat="1" ht="12.75">
      <c r="J141" s="10"/>
      <c r="K141" s="10"/>
      <c r="L141" s="10"/>
      <c r="M141" s="10"/>
    </row>
    <row r="142" spans="10:13" s="6" customFormat="1" ht="12.75">
      <c r="J142" s="10"/>
      <c r="K142" s="10"/>
      <c r="L142" s="10"/>
      <c r="M142" s="10"/>
    </row>
    <row r="143" spans="10:13" s="6" customFormat="1" ht="12.75">
      <c r="J143" s="10"/>
      <c r="K143" s="10"/>
      <c r="L143" s="10"/>
      <c r="M143" s="10"/>
    </row>
    <row r="144" spans="10:13" s="6" customFormat="1" ht="12.75">
      <c r="J144" s="10"/>
      <c r="K144" s="10"/>
      <c r="L144" s="10"/>
      <c r="M144" s="10"/>
    </row>
    <row r="145" spans="10:13" s="6" customFormat="1" ht="12.75">
      <c r="J145" s="10"/>
      <c r="K145" s="10"/>
      <c r="L145" s="10"/>
      <c r="M145" s="10"/>
    </row>
    <row r="146" spans="10:13" s="6" customFormat="1" ht="12.75">
      <c r="J146" s="10"/>
      <c r="K146" s="10"/>
      <c r="L146" s="10"/>
      <c r="M146" s="10"/>
    </row>
    <row r="147" spans="10:13" s="6" customFormat="1" ht="12.75">
      <c r="J147" s="10"/>
      <c r="K147" s="10"/>
      <c r="L147" s="10"/>
      <c r="M147" s="10"/>
    </row>
    <row r="148" spans="10:13" s="6" customFormat="1" ht="12.75">
      <c r="J148" s="10"/>
      <c r="K148" s="10"/>
      <c r="L148" s="10"/>
      <c r="M148" s="10"/>
    </row>
    <row r="149" spans="10:13" s="6" customFormat="1" ht="12.75">
      <c r="J149" s="10"/>
      <c r="K149" s="10"/>
      <c r="L149" s="10"/>
      <c r="M149" s="10"/>
    </row>
    <row r="150" spans="10:13" s="6" customFormat="1" ht="12.75">
      <c r="J150" s="10"/>
      <c r="K150" s="10"/>
      <c r="L150" s="10"/>
      <c r="M150" s="10"/>
    </row>
    <row r="151" spans="10:13" s="6" customFormat="1" ht="12.75">
      <c r="J151" s="10"/>
      <c r="K151" s="10"/>
      <c r="L151" s="10"/>
      <c r="M151" s="10"/>
    </row>
    <row r="152" spans="10:13" s="6" customFormat="1" ht="12.75">
      <c r="J152" s="10"/>
      <c r="K152" s="10"/>
      <c r="L152" s="10"/>
      <c r="M152" s="10"/>
    </row>
    <row r="153" spans="10:13" s="6" customFormat="1" ht="12.75">
      <c r="J153" s="10"/>
      <c r="K153" s="10"/>
      <c r="L153" s="10"/>
      <c r="M153" s="10"/>
    </row>
    <row r="154" spans="10:13" s="6" customFormat="1" ht="12.75">
      <c r="J154" s="10"/>
      <c r="K154" s="10"/>
      <c r="L154" s="10"/>
      <c r="M154" s="10"/>
    </row>
    <row r="155" spans="10:13" s="6" customFormat="1" ht="12.75">
      <c r="J155" s="10"/>
      <c r="K155" s="10"/>
      <c r="L155" s="10"/>
      <c r="M155" s="10"/>
    </row>
    <row r="156" spans="10:13" s="6" customFormat="1" ht="12.75">
      <c r="J156" s="10"/>
      <c r="K156" s="10"/>
      <c r="L156" s="10"/>
      <c r="M156" s="10"/>
    </row>
    <row r="157" spans="10:13" s="6" customFormat="1" ht="12.75">
      <c r="J157" s="10"/>
      <c r="K157" s="10"/>
      <c r="L157" s="10"/>
      <c r="M157" s="10"/>
    </row>
    <row r="158" spans="10:13" s="6" customFormat="1" ht="12.75">
      <c r="J158" s="10"/>
      <c r="K158" s="10"/>
      <c r="L158" s="10"/>
      <c r="M158" s="10"/>
    </row>
    <row r="159" spans="10:13" s="6" customFormat="1" ht="12.75">
      <c r="J159" s="10"/>
      <c r="K159" s="10"/>
      <c r="L159" s="10"/>
      <c r="M159" s="10"/>
    </row>
    <row r="160" spans="10:13" s="6" customFormat="1" ht="12.75">
      <c r="J160" s="10"/>
      <c r="K160" s="10"/>
      <c r="L160" s="10"/>
      <c r="M160" s="10"/>
    </row>
    <row r="161" spans="10:13" s="6" customFormat="1" ht="12.75">
      <c r="J161" s="10"/>
      <c r="K161" s="10"/>
      <c r="L161" s="10"/>
      <c r="M161" s="10"/>
    </row>
    <row r="162" spans="10:13" s="6" customFormat="1" ht="12.75">
      <c r="J162" s="10"/>
      <c r="K162" s="10"/>
      <c r="L162" s="10"/>
      <c r="M162" s="10"/>
    </row>
    <row r="163" spans="10:13" s="6" customFormat="1" ht="12.75">
      <c r="J163" s="10"/>
      <c r="K163" s="10"/>
      <c r="L163" s="10"/>
      <c r="M163" s="10"/>
    </row>
    <row r="164" spans="10:13" s="6" customFormat="1" ht="12.75">
      <c r="J164" s="10"/>
      <c r="K164" s="10"/>
      <c r="L164" s="10"/>
      <c r="M164" s="10"/>
    </row>
    <row r="165" spans="10:13" s="6" customFormat="1" ht="12.75">
      <c r="J165" s="10"/>
      <c r="K165" s="10"/>
      <c r="L165" s="10"/>
      <c r="M165" s="10"/>
    </row>
    <row r="166" spans="10:13" s="6" customFormat="1" ht="12.75">
      <c r="J166" s="10"/>
      <c r="K166" s="10"/>
      <c r="L166" s="10"/>
      <c r="M166" s="10"/>
    </row>
    <row r="167" spans="10:13" s="6" customFormat="1" ht="12.75">
      <c r="J167" s="10"/>
      <c r="K167" s="10"/>
      <c r="L167" s="10"/>
      <c r="M167" s="10"/>
    </row>
    <row r="168" spans="10:13" s="6" customFormat="1" ht="12.75">
      <c r="J168" s="10"/>
      <c r="K168" s="10"/>
      <c r="L168" s="10"/>
      <c r="M168" s="10"/>
    </row>
    <row r="169" spans="10:13" s="6" customFormat="1" ht="12.75">
      <c r="J169" s="10"/>
      <c r="K169" s="10"/>
      <c r="L169" s="10"/>
      <c r="M169" s="10"/>
    </row>
    <row r="170" spans="10:13" s="6" customFormat="1" ht="12.75">
      <c r="J170" s="10"/>
      <c r="K170" s="10"/>
      <c r="L170" s="10"/>
      <c r="M170" s="10"/>
    </row>
    <row r="171" spans="10:13" s="6" customFormat="1" ht="12.75">
      <c r="J171" s="10"/>
      <c r="K171" s="10"/>
      <c r="L171" s="10"/>
      <c r="M171" s="10"/>
    </row>
    <row r="172" spans="10:13" s="6" customFormat="1" ht="12.75">
      <c r="J172" s="10"/>
      <c r="K172" s="10"/>
      <c r="L172" s="10"/>
      <c r="M172" s="10"/>
    </row>
    <row r="173" spans="10:13" s="6" customFormat="1" ht="12.75">
      <c r="J173" s="10"/>
      <c r="K173" s="10"/>
      <c r="L173" s="10"/>
      <c r="M173" s="10"/>
    </row>
    <row r="174" spans="10:13" s="6" customFormat="1" ht="12.75">
      <c r="J174" s="10"/>
      <c r="K174" s="10"/>
      <c r="L174" s="10"/>
      <c r="M174" s="10"/>
    </row>
    <row r="175" spans="10:13" s="6" customFormat="1" ht="12.75">
      <c r="J175" s="10"/>
      <c r="K175" s="10"/>
      <c r="L175" s="10"/>
      <c r="M175" s="10"/>
    </row>
    <row r="176" spans="10:13" s="6" customFormat="1" ht="12.75">
      <c r="J176" s="10"/>
      <c r="K176" s="10"/>
      <c r="L176" s="10"/>
      <c r="M176" s="10"/>
    </row>
    <row r="177" spans="10:13" s="6" customFormat="1" ht="12.75">
      <c r="J177" s="10"/>
      <c r="K177" s="10"/>
      <c r="L177" s="10"/>
      <c r="M177" s="10"/>
    </row>
    <row r="178" spans="10:13" s="6" customFormat="1" ht="12.75">
      <c r="J178" s="10"/>
      <c r="K178" s="10"/>
      <c r="L178" s="10"/>
      <c r="M178" s="10"/>
    </row>
    <row r="179" spans="10:13" s="6" customFormat="1" ht="12.75">
      <c r="J179" s="10"/>
      <c r="K179" s="10"/>
      <c r="L179" s="10"/>
      <c r="M179" s="10"/>
    </row>
    <row r="180" spans="10:13" s="6" customFormat="1" ht="12.75">
      <c r="J180" s="10"/>
      <c r="K180" s="10"/>
      <c r="L180" s="10"/>
      <c r="M180" s="10"/>
    </row>
    <row r="181" spans="10:13" s="6" customFormat="1" ht="12.75">
      <c r="J181" s="10"/>
      <c r="K181" s="10"/>
      <c r="L181" s="10"/>
      <c r="M181" s="10"/>
    </row>
    <row r="182" spans="10:13" s="6" customFormat="1" ht="12.75">
      <c r="J182" s="10"/>
      <c r="K182" s="10"/>
      <c r="L182" s="10"/>
      <c r="M182" s="10"/>
    </row>
    <row r="183" spans="10:13" s="6" customFormat="1" ht="12.75">
      <c r="J183" s="10"/>
      <c r="K183" s="10"/>
      <c r="L183" s="10"/>
      <c r="M183" s="10"/>
    </row>
    <row r="184" spans="10:13" s="6" customFormat="1" ht="12.75">
      <c r="J184" s="10"/>
      <c r="K184" s="10"/>
      <c r="L184" s="10"/>
      <c r="M184" s="10"/>
    </row>
    <row r="185" spans="10:13" s="6" customFormat="1" ht="12.75">
      <c r="J185" s="10"/>
      <c r="K185" s="10"/>
      <c r="L185" s="10"/>
      <c r="M185" s="10"/>
    </row>
    <row r="186" spans="10:13" s="6" customFormat="1" ht="12.75">
      <c r="J186" s="10"/>
      <c r="K186" s="10"/>
      <c r="L186" s="10"/>
      <c r="M186" s="10"/>
    </row>
    <row r="187" spans="10:13" s="6" customFormat="1" ht="12.75">
      <c r="J187" s="10"/>
      <c r="K187" s="10"/>
      <c r="L187" s="10"/>
      <c r="M187" s="10"/>
    </row>
    <row r="188" spans="10:13" s="6" customFormat="1" ht="12.75">
      <c r="J188" s="10"/>
      <c r="K188" s="10"/>
      <c r="L188" s="10"/>
      <c r="M188" s="10"/>
    </row>
    <row r="189" spans="10:13" s="6" customFormat="1" ht="12.75">
      <c r="J189" s="10"/>
      <c r="K189" s="10"/>
      <c r="L189" s="10"/>
      <c r="M189" s="10"/>
    </row>
    <row r="190" spans="10:13" s="6" customFormat="1" ht="12.75">
      <c r="J190" s="10"/>
      <c r="K190" s="10"/>
      <c r="L190" s="10"/>
      <c r="M190" s="10"/>
    </row>
    <row r="191" spans="10:13" s="6" customFormat="1" ht="12.75">
      <c r="J191" s="10"/>
      <c r="K191" s="10"/>
      <c r="L191" s="10"/>
      <c r="M191" s="10"/>
    </row>
    <row r="192" spans="10:13" s="6" customFormat="1" ht="12.75">
      <c r="J192" s="10"/>
      <c r="K192" s="10"/>
      <c r="L192" s="10"/>
      <c r="M192" s="10"/>
    </row>
    <row r="193" spans="10:13" s="6" customFormat="1" ht="12.75">
      <c r="J193" s="10"/>
      <c r="K193" s="10"/>
      <c r="L193" s="10"/>
      <c r="M193" s="10"/>
    </row>
    <row r="194" spans="10:13" s="6" customFormat="1" ht="12.75">
      <c r="J194" s="10"/>
      <c r="K194" s="10"/>
      <c r="L194" s="10"/>
      <c r="M194" s="10"/>
    </row>
    <row r="195" spans="10:13" s="6" customFormat="1" ht="12.75">
      <c r="J195" s="10"/>
      <c r="K195" s="10"/>
      <c r="L195" s="10"/>
      <c r="M195" s="10"/>
    </row>
    <row r="196" spans="10:13" s="6" customFormat="1" ht="12.75">
      <c r="J196" s="10"/>
      <c r="K196" s="10"/>
      <c r="L196" s="10"/>
      <c r="M196" s="10"/>
    </row>
    <row r="197" spans="10:13" s="6" customFormat="1" ht="12.75">
      <c r="J197" s="10"/>
      <c r="K197" s="10"/>
      <c r="L197" s="10"/>
      <c r="M197" s="10"/>
    </row>
    <row r="198" spans="10:13" s="6" customFormat="1" ht="12.75">
      <c r="J198" s="10"/>
      <c r="K198" s="10"/>
      <c r="L198" s="10"/>
      <c r="M198" s="10"/>
    </row>
    <row r="199" spans="10:13" s="6" customFormat="1" ht="12.75">
      <c r="J199" s="10"/>
      <c r="K199" s="10"/>
      <c r="L199" s="10"/>
      <c r="M199" s="10"/>
    </row>
    <row r="200" spans="10:13" s="6" customFormat="1" ht="12.75">
      <c r="J200" s="10"/>
      <c r="K200" s="10"/>
      <c r="L200" s="10"/>
      <c r="M200" s="10"/>
    </row>
    <row r="201" spans="10:13" s="6" customFormat="1" ht="12.75">
      <c r="J201" s="10"/>
      <c r="K201" s="10"/>
      <c r="L201" s="10"/>
      <c r="M201" s="10"/>
    </row>
    <row r="202" spans="10:13" s="6" customFormat="1" ht="12.75">
      <c r="J202" s="10"/>
      <c r="K202" s="10"/>
      <c r="L202" s="10"/>
      <c r="M202" s="10"/>
    </row>
    <row r="203" spans="10:13" s="6" customFormat="1" ht="12.75">
      <c r="J203" s="10"/>
      <c r="K203" s="10"/>
      <c r="L203" s="10"/>
      <c r="M203" s="10"/>
    </row>
    <row r="204" spans="10:13" s="6" customFormat="1" ht="12.75">
      <c r="J204" s="10"/>
      <c r="K204" s="10"/>
      <c r="L204" s="10"/>
      <c r="M204" s="10"/>
    </row>
    <row r="205" spans="10:13" s="6" customFormat="1" ht="12.75">
      <c r="J205" s="10"/>
      <c r="K205" s="10"/>
      <c r="L205" s="10"/>
      <c r="M205" s="10"/>
    </row>
    <row r="206" spans="10:13" s="6" customFormat="1" ht="12.75">
      <c r="J206" s="10"/>
      <c r="K206" s="10"/>
      <c r="L206" s="10"/>
      <c r="M206" s="10"/>
    </row>
    <row r="207" spans="10:13" s="6" customFormat="1" ht="12.75">
      <c r="J207" s="10"/>
      <c r="K207" s="10"/>
      <c r="L207" s="10"/>
      <c r="M207" s="10"/>
    </row>
    <row r="208" spans="10:13" s="6" customFormat="1" ht="12.75">
      <c r="J208" s="10"/>
      <c r="K208" s="10"/>
      <c r="L208" s="10"/>
      <c r="M208" s="10"/>
    </row>
    <row r="209" spans="10:13" s="6" customFormat="1" ht="12.75">
      <c r="J209" s="10"/>
      <c r="K209" s="10"/>
      <c r="L209" s="10"/>
      <c r="M209" s="10"/>
    </row>
  </sheetData>
  <sheetProtection insertColumns="0" insertRows="0" deleteColumns="0" deleteRows="0" autoFilter="0" pivotTables="0"/>
  <mergeCells count="22">
    <mergeCell ref="A14:F14"/>
    <mergeCell ref="Z24:AG32"/>
    <mergeCell ref="A21:F21"/>
    <mergeCell ref="A22:F22"/>
    <mergeCell ref="A26:F26"/>
    <mergeCell ref="A27:F27"/>
    <mergeCell ref="B1:F1"/>
    <mergeCell ref="A2:E2"/>
    <mergeCell ref="B4:F4"/>
    <mergeCell ref="B5:F5"/>
    <mergeCell ref="Z16:AG20"/>
    <mergeCell ref="A3:F3"/>
    <mergeCell ref="B6:F6"/>
    <mergeCell ref="A7:E7"/>
    <mergeCell ref="A8:F8"/>
    <mergeCell ref="B9:F9"/>
    <mergeCell ref="A17:F17"/>
    <mergeCell ref="A18:F18"/>
    <mergeCell ref="A11:F11"/>
    <mergeCell ref="B10:E10"/>
    <mergeCell ref="A12:F12"/>
    <mergeCell ref="A13:F13"/>
  </mergeCells>
  <conditionalFormatting sqref="M16 M31:M32 M20 M24:M25 M29">
    <cfRule type="cellIs" priority="36" dxfId="113" operator="equal">
      <formula>"Crítico"</formula>
    </cfRule>
    <cfRule type="cellIs" priority="37" dxfId="114" operator="equal">
      <formula>"Riesgo"</formula>
    </cfRule>
    <cfRule type="cellIs" priority="38" dxfId="115" operator="equal">
      <formula>"Aceptable"</formula>
    </cfRule>
  </conditionalFormatting>
  <conditionalFormatting sqref="Q16 Q31:Q32 Q20 Q24:Q25 Q29">
    <cfRule type="cellIs" priority="33" dxfId="113" operator="equal">
      <formula>"Crítico"</formula>
    </cfRule>
    <cfRule type="cellIs" priority="34" dxfId="114" operator="equal">
      <formula>"Riesgo"</formula>
    </cfRule>
    <cfRule type="cellIs" priority="35" dxfId="115" operator="equal">
      <formula>"Aceptable"</formula>
    </cfRule>
  </conditionalFormatting>
  <conditionalFormatting sqref="U16 U31:U32 U20 U24:U25 U29">
    <cfRule type="cellIs" priority="30" dxfId="113" operator="equal">
      <formula>"Crítico"</formula>
    </cfRule>
    <cfRule type="cellIs" priority="31" dxfId="114" operator="equal">
      <formula>"Riesgo"</formula>
    </cfRule>
    <cfRule type="cellIs" priority="32" dxfId="115" operator="equal">
      <formula>"Aceptable"</formula>
    </cfRule>
  </conditionalFormatting>
  <conditionalFormatting sqref="Y16 Y31:Y32 Y20 Y24:Y25 Y29">
    <cfRule type="cellIs" priority="27" dxfId="113" operator="equal">
      <formula>"Crítico"</formula>
    </cfRule>
    <cfRule type="cellIs" priority="28" dxfId="114" operator="equal">
      <formula>"Riesgo"</formula>
    </cfRule>
    <cfRule type="cellIs" priority="29" dxfId="115" operator="equal">
      <formula>"Aceptable"</formula>
    </cfRule>
  </conditionalFormatting>
  <conditionalFormatting sqref="I16 I20 I24:I25 I29:I32">
    <cfRule type="cellIs" priority="24" dxfId="113" operator="equal">
      <formula>"Crítico"</formula>
    </cfRule>
    <cfRule type="cellIs" priority="25" dxfId="114" operator="equal">
      <formula>"Riesgo"</formula>
    </cfRule>
    <cfRule type="cellIs" priority="26" dxfId="115" operator="equal">
      <formula>"Aceptable"</formula>
    </cfRule>
  </conditionalFormatting>
  <conditionalFormatting sqref="D16:E16 D20:E20 D24:E25 E29:E32 D29:D30">
    <cfRule type="cellIs" priority="23" dxfId="112" operator="equal">
      <formula>"Seleccionar"</formula>
    </cfRule>
  </conditionalFormatting>
  <conditionalFormatting sqref="G30">
    <cfRule type="cellIs" priority="22" dxfId="112" operator="equal">
      <formula>"Seleccionar"</formula>
    </cfRule>
  </conditionalFormatting>
  <conditionalFormatting sqref="H30">
    <cfRule type="cellIs" priority="21" dxfId="112" operator="equal">
      <formula>"Seleccionar"</formula>
    </cfRule>
  </conditionalFormatting>
  <conditionalFormatting sqref="K30">
    <cfRule type="cellIs" priority="20" dxfId="112" operator="equal">
      <formula>"Seleccionar"</formula>
    </cfRule>
  </conditionalFormatting>
  <conditionalFormatting sqref="L30">
    <cfRule type="cellIs" priority="19" dxfId="112" operator="equal">
      <formula>"Seleccionar"</formula>
    </cfRule>
  </conditionalFormatting>
  <conditionalFormatting sqref="M30">
    <cfRule type="cellIs" priority="16" dxfId="113" operator="equal">
      <formula>"Crítico"</formula>
    </cfRule>
    <cfRule type="cellIs" priority="17" dxfId="114" operator="equal">
      <formula>"Riesgo"</formula>
    </cfRule>
    <cfRule type="cellIs" priority="18" dxfId="115" operator="equal">
      <formula>"Aceptable"</formula>
    </cfRule>
  </conditionalFormatting>
  <conditionalFormatting sqref="O30">
    <cfRule type="cellIs" priority="15" dxfId="112" operator="equal">
      <formula>"Seleccionar"</formula>
    </cfRule>
  </conditionalFormatting>
  <conditionalFormatting sqref="P30">
    <cfRule type="cellIs" priority="14" dxfId="112" operator="equal">
      <formula>"Seleccionar"</formula>
    </cfRule>
  </conditionalFormatting>
  <conditionalFormatting sqref="Q30">
    <cfRule type="cellIs" priority="11" dxfId="113" operator="equal">
      <formula>"Crítico"</formula>
    </cfRule>
    <cfRule type="cellIs" priority="12" dxfId="114" operator="equal">
      <formula>"Riesgo"</formula>
    </cfRule>
    <cfRule type="cellIs" priority="13" dxfId="115" operator="equal">
      <formula>"Aceptable"</formula>
    </cfRule>
  </conditionalFormatting>
  <conditionalFormatting sqref="S30">
    <cfRule type="cellIs" priority="10" dxfId="112" operator="equal">
      <formula>"Seleccionar"</formula>
    </cfRule>
  </conditionalFormatting>
  <conditionalFormatting sqref="T30">
    <cfRule type="cellIs" priority="9" dxfId="112" operator="equal">
      <formula>"Seleccionar"</formula>
    </cfRule>
  </conditionalFormatting>
  <conditionalFormatting sqref="U30">
    <cfRule type="cellIs" priority="6" dxfId="113" operator="equal">
      <formula>"Crítico"</formula>
    </cfRule>
    <cfRule type="cellIs" priority="7" dxfId="114" operator="equal">
      <formula>"Riesgo"</formula>
    </cfRule>
    <cfRule type="cellIs" priority="8" dxfId="115" operator="equal">
      <formula>"Aceptable"</formula>
    </cfRule>
  </conditionalFormatting>
  <conditionalFormatting sqref="W30">
    <cfRule type="cellIs" priority="5" dxfId="112" operator="equal">
      <formula>"Seleccionar"</formula>
    </cfRule>
  </conditionalFormatting>
  <conditionalFormatting sqref="X30">
    <cfRule type="cellIs" priority="4" dxfId="112" operator="equal">
      <formula>"Seleccionar"</formula>
    </cfRule>
  </conditionalFormatting>
  <conditionalFormatting sqref="Y30">
    <cfRule type="cellIs" priority="1" dxfId="113" operator="equal">
      <formula>"Crítico"</formula>
    </cfRule>
    <cfRule type="cellIs" priority="2" dxfId="114" operator="equal">
      <formula>"Riesgo"</formula>
    </cfRule>
    <cfRule type="cellIs" priority="3" dxfId="115" operator="equal">
      <formula>"Aceptable"</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3"/>
  <legacyDrawing r:id="rId2"/>
</worksheet>
</file>

<file path=xl/worksheets/sheet5.xml><?xml version="1.0" encoding="utf-8"?>
<worksheet xmlns="http://schemas.openxmlformats.org/spreadsheetml/2006/main" xmlns:r="http://schemas.openxmlformats.org/officeDocument/2006/relationships">
  <dimension ref="A1:DO32"/>
  <sheetViews>
    <sheetView view="pageBreakPreview" zoomScale="80" zoomScaleNormal="85" zoomScaleSheetLayoutView="80" zoomScalePageLayoutView="0" workbookViewId="0" topLeftCell="A2">
      <selection activeCell="C16" sqref="C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5.28125" style="10" customWidth="1"/>
    <col min="7" max="97" width="11.421875" style="7" customWidth="1"/>
    <col min="98"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500</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97" s="245" customFormat="1" ht="32.25" customHeight="1">
      <c r="A15" s="294" t="s">
        <v>545</v>
      </c>
      <c r="B15" s="294" t="s">
        <v>546</v>
      </c>
      <c r="C15" s="294" t="s">
        <v>547</v>
      </c>
      <c r="D15" s="294" t="s">
        <v>548</v>
      </c>
      <c r="E15" s="294" t="s">
        <v>549</v>
      </c>
      <c r="F15" s="294" t="s">
        <v>550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row>
    <row r="16" spans="1:97" s="21" customFormat="1" ht="135.75" customHeight="1">
      <c r="A16" s="262" t="s">
        <v>321</v>
      </c>
      <c r="B16" s="262" t="s">
        <v>898</v>
      </c>
      <c r="C16" s="326" t="s">
        <v>592</v>
      </c>
      <c r="D16" s="177" t="s">
        <v>17</v>
      </c>
      <c r="E16" s="177" t="s">
        <v>905</v>
      </c>
      <c r="F16" s="266">
        <v>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97" s="245" customFormat="1" ht="32.25" customHeight="1">
      <c r="A19" s="294" t="s">
        <v>545</v>
      </c>
      <c r="B19" s="294" t="s">
        <v>553</v>
      </c>
      <c r="C19" s="294" t="s">
        <v>547</v>
      </c>
      <c r="D19" s="294" t="s">
        <v>548</v>
      </c>
      <c r="E19" s="294" t="s">
        <v>549</v>
      </c>
      <c r="F19" s="294" t="s">
        <v>550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row>
    <row r="20" spans="1:97" s="6" customFormat="1" ht="191.25">
      <c r="A20" s="69" t="s">
        <v>322</v>
      </c>
      <c r="B20" s="263" t="s">
        <v>1066</v>
      </c>
      <c r="C20" s="251" t="s">
        <v>743</v>
      </c>
      <c r="D20" s="247" t="s">
        <v>16</v>
      </c>
      <c r="E20" s="247" t="s">
        <v>905</v>
      </c>
      <c r="F20" s="47">
        <v>0.07</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row>
    <row r="21" spans="1:97" s="6" customFormat="1" ht="191.25">
      <c r="A21" s="161" t="s">
        <v>322</v>
      </c>
      <c r="B21" s="262" t="s">
        <v>1067</v>
      </c>
      <c r="C21" s="176" t="s">
        <v>744</v>
      </c>
      <c r="D21" s="15" t="s">
        <v>16</v>
      </c>
      <c r="E21" s="15" t="s">
        <v>905</v>
      </c>
      <c r="F21" s="145">
        <v>0.9</v>
      </c>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row>
    <row r="22" spans="1:119" s="291" customFormat="1" ht="16.5">
      <c r="A22" s="353" t="s">
        <v>556</v>
      </c>
      <c r="B22" s="354"/>
      <c r="C22" s="354"/>
      <c r="D22" s="354"/>
      <c r="E22" s="354"/>
      <c r="F22" s="355"/>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119" s="291" customFormat="1" ht="18" customHeight="1">
      <c r="A23" s="356" t="s">
        <v>544</v>
      </c>
      <c r="B23" s="357"/>
      <c r="C23" s="357"/>
      <c r="D23" s="357"/>
      <c r="E23" s="357"/>
      <c r="F23" s="35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row>
    <row r="24" spans="1:97" s="245" customFormat="1" ht="32.25" customHeight="1" thickBot="1">
      <c r="A24" s="294" t="s">
        <v>545</v>
      </c>
      <c r="B24" s="294" t="s">
        <v>553</v>
      </c>
      <c r="C24" s="294" t="s">
        <v>547</v>
      </c>
      <c r="D24" s="294" t="s">
        <v>548</v>
      </c>
      <c r="E24" s="294" t="s">
        <v>549</v>
      </c>
      <c r="F24" s="294" t="s">
        <v>550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row>
    <row r="25" spans="1:97" s="6" customFormat="1" ht="179.25" thickBot="1">
      <c r="A25" s="71" t="s">
        <v>323</v>
      </c>
      <c r="B25" s="68" t="s">
        <v>1068</v>
      </c>
      <c r="C25" s="251" t="s">
        <v>745</v>
      </c>
      <c r="D25" s="113" t="s">
        <v>16</v>
      </c>
      <c r="E25" s="113" t="s">
        <v>951</v>
      </c>
      <c r="F25" s="34">
        <v>0.97</v>
      </c>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row>
    <row r="26" spans="1:97" s="6" customFormat="1" ht="140.25">
      <c r="A26" s="69" t="s">
        <v>324</v>
      </c>
      <c r="B26" s="68" t="s">
        <v>1069</v>
      </c>
      <c r="C26" s="251" t="s">
        <v>746</v>
      </c>
      <c r="D26" s="113" t="s">
        <v>16</v>
      </c>
      <c r="E26" s="113" t="s">
        <v>951</v>
      </c>
      <c r="F26" s="163">
        <v>0.8</v>
      </c>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row>
    <row r="27" spans="1:119" s="291" customFormat="1" ht="16.5">
      <c r="A27" s="353" t="s">
        <v>561</v>
      </c>
      <c r="B27" s="354"/>
      <c r="C27" s="354"/>
      <c r="D27" s="354"/>
      <c r="E27" s="354"/>
      <c r="F27" s="355"/>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119" s="291" customFormat="1" ht="18" customHeight="1">
      <c r="A28" s="356" t="s">
        <v>544</v>
      </c>
      <c r="B28" s="357"/>
      <c r="C28" s="357"/>
      <c r="D28" s="357"/>
      <c r="E28" s="357"/>
      <c r="F28" s="35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row>
    <row r="29" spans="1:97" s="245" customFormat="1" ht="32.25" customHeight="1" thickBot="1">
      <c r="A29" s="294" t="s">
        <v>545</v>
      </c>
      <c r="B29" s="294" t="s">
        <v>553</v>
      </c>
      <c r="C29" s="294" t="s">
        <v>547</v>
      </c>
      <c r="D29" s="294" t="s">
        <v>548</v>
      </c>
      <c r="E29" s="294" t="s">
        <v>549</v>
      </c>
      <c r="F29" s="294" t="s">
        <v>550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row>
    <row r="30" spans="1:97" s="6" customFormat="1" ht="141" thickBot="1">
      <c r="A30" s="69" t="s">
        <v>325</v>
      </c>
      <c r="B30" s="68" t="s">
        <v>1070</v>
      </c>
      <c r="C30" s="251" t="s">
        <v>747</v>
      </c>
      <c r="D30" s="113" t="s">
        <v>16</v>
      </c>
      <c r="E30" s="113" t="s">
        <v>923</v>
      </c>
      <c r="F30" s="34">
        <v>0.8</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row>
    <row r="31" spans="1:97" s="6" customFormat="1" ht="115.5" thickBot="1">
      <c r="A31" s="72" t="s">
        <v>326</v>
      </c>
      <c r="B31" s="68" t="s">
        <v>1071</v>
      </c>
      <c r="C31" s="252" t="s">
        <v>748</v>
      </c>
      <c r="D31" s="28" t="s">
        <v>16</v>
      </c>
      <c r="E31" s="28" t="s">
        <v>923</v>
      </c>
      <c r="F31" s="43">
        <v>0.8</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row>
    <row r="32" spans="1:3" ht="12.75">
      <c r="A32" s="6"/>
      <c r="B32" s="6"/>
      <c r="C32" s="6"/>
    </row>
  </sheetData>
  <sheetProtection insertColumns="0" insertRows="0" deleteColumns="0" deleteRows="0" autoFilter="0" pivotTables="0"/>
  <mergeCells count="20">
    <mergeCell ref="A22:F22"/>
    <mergeCell ref="A23:F23"/>
    <mergeCell ref="A27:F27"/>
    <mergeCell ref="A28:F28"/>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F26 D20:E21 D25:E26 D30:E31">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fitToHeight="0" fitToWidth="0" horizontalDpi="600" verticalDpi="600" orientation="landscape" paperSize="17" r:id="rId1"/>
</worksheet>
</file>

<file path=xl/worksheets/sheet6.xml><?xml version="1.0" encoding="utf-8"?>
<worksheet xmlns="http://schemas.openxmlformats.org/spreadsheetml/2006/main" xmlns:r="http://schemas.openxmlformats.org/officeDocument/2006/relationships">
  <dimension ref="A1:DO31"/>
  <sheetViews>
    <sheetView view="pageBreakPreview" zoomScale="80" zoomScaleNormal="85" zoomScaleSheetLayoutView="80" zoomScalePageLayoutView="0" workbookViewId="0" topLeftCell="A1">
      <selection activeCell="C30" sqref="C30"/>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521</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32.25" customHeight="1">
      <c r="A15" s="294" t="s">
        <v>545</v>
      </c>
      <c r="B15" s="294" t="s">
        <v>546</v>
      </c>
      <c r="C15" s="294" t="s">
        <v>547</v>
      </c>
      <c r="D15" s="294" t="s">
        <v>548</v>
      </c>
      <c r="E15" s="294" t="s">
        <v>549</v>
      </c>
      <c r="F15" s="294" t="s">
        <v>550</v>
      </c>
    </row>
    <row r="16" spans="1:6" s="6" customFormat="1" ht="135.75" customHeight="1">
      <c r="A16" s="13" t="s">
        <v>395</v>
      </c>
      <c r="B16" s="13" t="s">
        <v>925</v>
      </c>
      <c r="C16" s="327" t="s">
        <v>1219</v>
      </c>
      <c r="D16" s="16" t="s">
        <v>17</v>
      </c>
      <c r="E16" s="16" t="s">
        <v>905</v>
      </c>
      <c r="F16" s="17" t="s">
        <v>175</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32.25" customHeight="1">
      <c r="A19" s="294" t="s">
        <v>545</v>
      </c>
      <c r="B19" s="294" t="s">
        <v>553</v>
      </c>
      <c r="C19" s="294" t="s">
        <v>547</v>
      </c>
      <c r="D19" s="294" t="s">
        <v>548</v>
      </c>
      <c r="E19" s="294" t="s">
        <v>549</v>
      </c>
      <c r="F19" s="294" t="s">
        <v>550</v>
      </c>
    </row>
    <row r="20" spans="1:6" s="6" customFormat="1" ht="280.5">
      <c r="A20" s="19" t="s">
        <v>394</v>
      </c>
      <c r="B20" s="114" t="s">
        <v>1126</v>
      </c>
      <c r="C20" s="20" t="s">
        <v>807</v>
      </c>
      <c r="D20" s="247" t="s">
        <v>17</v>
      </c>
      <c r="E20" s="247" t="s">
        <v>924</v>
      </c>
      <c r="F20" s="23">
        <v>56</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32.25" customHeight="1">
      <c r="A23" s="294" t="s">
        <v>545</v>
      </c>
      <c r="B23" s="294" t="s">
        <v>553</v>
      </c>
      <c r="C23" s="294" t="s">
        <v>547</v>
      </c>
      <c r="D23" s="294" t="s">
        <v>548</v>
      </c>
      <c r="E23" s="294" t="s">
        <v>549</v>
      </c>
      <c r="F23" s="294" t="s">
        <v>550</v>
      </c>
    </row>
    <row r="24" spans="1:6" s="6" customFormat="1" ht="318.75">
      <c r="A24" s="271" t="s">
        <v>393</v>
      </c>
      <c r="B24" s="271" t="s">
        <v>1127</v>
      </c>
      <c r="C24" s="14" t="s">
        <v>808</v>
      </c>
      <c r="D24" s="16" t="s">
        <v>17</v>
      </c>
      <c r="E24" s="16" t="s">
        <v>939</v>
      </c>
      <c r="F24" s="272">
        <v>65</v>
      </c>
    </row>
    <row r="25" spans="1:6" s="6" customFormat="1" ht="114.75">
      <c r="A25" s="19" t="s">
        <v>392</v>
      </c>
      <c r="B25" s="19" t="s">
        <v>1128</v>
      </c>
      <c r="C25" s="20" t="s">
        <v>809</v>
      </c>
      <c r="D25" s="22" t="s">
        <v>17</v>
      </c>
      <c r="E25" s="22" t="s">
        <v>939</v>
      </c>
      <c r="F25" s="23">
        <v>80</v>
      </c>
    </row>
    <row r="26" spans="1:119" s="291" customFormat="1" ht="16.5">
      <c r="A26" s="353" t="s">
        <v>561</v>
      </c>
      <c r="B26" s="354"/>
      <c r="C26" s="354"/>
      <c r="D26" s="354"/>
      <c r="E26" s="354"/>
      <c r="F26" s="355"/>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119" s="291" customFormat="1" ht="18" customHeight="1">
      <c r="A27" s="356" t="s">
        <v>544</v>
      </c>
      <c r="B27" s="357"/>
      <c r="C27" s="357"/>
      <c r="D27" s="357"/>
      <c r="E27" s="357"/>
      <c r="F27" s="35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row>
    <row r="28" spans="1:6" s="245" customFormat="1" ht="32.25" customHeight="1">
      <c r="A28" s="294" t="s">
        <v>545</v>
      </c>
      <c r="B28" s="294" t="s">
        <v>553</v>
      </c>
      <c r="C28" s="294" t="s">
        <v>547</v>
      </c>
      <c r="D28" s="294" t="s">
        <v>548</v>
      </c>
      <c r="E28" s="294" t="s">
        <v>549</v>
      </c>
      <c r="F28" s="294" t="s">
        <v>550</v>
      </c>
    </row>
    <row r="29" spans="1:6" s="6" customFormat="1" ht="102">
      <c r="A29" s="19" t="s">
        <v>391</v>
      </c>
      <c r="B29" s="19" t="s">
        <v>1129</v>
      </c>
      <c r="C29" s="20" t="s">
        <v>810</v>
      </c>
      <c r="D29" s="22" t="s">
        <v>16</v>
      </c>
      <c r="E29" s="22" t="s">
        <v>923</v>
      </c>
      <c r="F29" s="25">
        <v>0.6</v>
      </c>
    </row>
    <row r="30" spans="1:6" s="6" customFormat="1" ht="165.75">
      <c r="A30" s="19" t="s">
        <v>390</v>
      </c>
      <c r="B30" s="19" t="s">
        <v>1130</v>
      </c>
      <c r="C30" s="20" t="s">
        <v>811</v>
      </c>
      <c r="D30" s="22" t="s">
        <v>16</v>
      </c>
      <c r="E30" s="22" t="s">
        <v>923</v>
      </c>
      <c r="F30" s="25">
        <v>0.9</v>
      </c>
    </row>
    <row r="31" spans="1:6" s="6" customFormat="1" ht="141" thickBot="1">
      <c r="A31" s="27" t="s">
        <v>389</v>
      </c>
      <c r="B31" s="27" t="s">
        <v>1131</v>
      </c>
      <c r="C31" s="27" t="s">
        <v>812</v>
      </c>
      <c r="D31" s="28" t="s">
        <v>16</v>
      </c>
      <c r="E31" s="28" t="s">
        <v>923</v>
      </c>
      <c r="F31" s="30">
        <v>0.8</v>
      </c>
    </row>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sheetData>
  <sheetProtection formatCells="0" formatColumns="0" formatRows="0" insertHyperlinks="0" deleteColumns="0" deleteRows="0" selectLockedCells="1" sort="0" autoFilter="0" pivotTables="0"/>
  <mergeCells count="20">
    <mergeCell ref="A21:F21"/>
    <mergeCell ref="A22:F22"/>
    <mergeCell ref="A26:F26"/>
    <mergeCell ref="A27:F27"/>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16:E16 D20:E20 D24:E25 D29:E31">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7.xml><?xml version="1.0" encoding="utf-8"?>
<worksheet xmlns="http://schemas.openxmlformats.org/spreadsheetml/2006/main" xmlns:r="http://schemas.openxmlformats.org/officeDocument/2006/relationships">
  <dimension ref="A1:DO47"/>
  <sheetViews>
    <sheetView view="pageBreakPreview" zoomScale="80" zoomScaleNormal="85" zoomScaleSheetLayoutView="80" zoomScalePageLayoutView="0" workbookViewId="0" topLeftCell="A1">
      <selection activeCell="C16" sqref="C16"/>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464</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301" customFormat="1" ht="16.5">
      <c r="A13" s="353" t="s">
        <v>543</v>
      </c>
      <c r="B13" s="354"/>
      <c r="C13" s="354"/>
      <c r="D13" s="354"/>
      <c r="E13" s="354"/>
      <c r="F13" s="355"/>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row>
    <row r="14" spans="1:119" s="301" customFormat="1" ht="18" customHeight="1">
      <c r="A14" s="356" t="s">
        <v>544</v>
      </c>
      <c r="B14" s="357"/>
      <c r="C14" s="357"/>
      <c r="D14" s="357"/>
      <c r="E14" s="357"/>
      <c r="F14" s="358"/>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row>
    <row r="15" spans="1:6" s="245" customFormat="1" ht="21" customHeight="1">
      <c r="A15" s="286" t="s">
        <v>545</v>
      </c>
      <c r="B15" s="286" t="s">
        <v>546</v>
      </c>
      <c r="C15" s="286" t="s">
        <v>547</v>
      </c>
      <c r="D15" s="286" t="s">
        <v>548</v>
      </c>
      <c r="E15" s="286" t="s">
        <v>549</v>
      </c>
      <c r="F15" s="286" t="s">
        <v>550</v>
      </c>
    </row>
    <row r="16" spans="1:6" s="6" customFormat="1" ht="408">
      <c r="A16" s="161" t="s">
        <v>113</v>
      </c>
      <c r="B16" s="161" t="s">
        <v>897</v>
      </c>
      <c r="C16" s="329" t="s">
        <v>1220</v>
      </c>
      <c r="D16" s="54" t="s">
        <v>17</v>
      </c>
      <c r="E16" s="54" t="s">
        <v>838</v>
      </c>
      <c r="F16" s="189">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21" customHeight="1">
      <c r="A19" s="294" t="s">
        <v>545</v>
      </c>
      <c r="B19" s="294" t="s">
        <v>553</v>
      </c>
      <c r="C19" s="294" t="s">
        <v>547</v>
      </c>
      <c r="D19" s="294" t="s">
        <v>548</v>
      </c>
      <c r="E19" s="294" t="s">
        <v>549</v>
      </c>
      <c r="F19" s="294" t="s">
        <v>550</v>
      </c>
    </row>
    <row r="20" spans="1:6" s="6" customFormat="1" ht="114.75">
      <c r="A20" s="69" t="s">
        <v>114</v>
      </c>
      <c r="B20" s="69" t="s">
        <v>848</v>
      </c>
      <c r="C20" s="69" t="s">
        <v>593</v>
      </c>
      <c r="D20" s="66" t="s">
        <v>115</v>
      </c>
      <c r="E20" s="59" t="s">
        <v>839</v>
      </c>
      <c r="F20" s="46">
        <v>9</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21" customHeight="1">
      <c r="A23" s="294" t="s">
        <v>545</v>
      </c>
      <c r="B23" s="294" t="s">
        <v>553</v>
      </c>
      <c r="C23" s="294" t="s">
        <v>547</v>
      </c>
      <c r="D23" s="294" t="s">
        <v>548</v>
      </c>
      <c r="E23" s="294" t="s">
        <v>549</v>
      </c>
      <c r="F23" s="294" t="s">
        <v>550</v>
      </c>
    </row>
    <row r="24" spans="1:6" s="6" customFormat="1" ht="89.25">
      <c r="A24" s="191" t="s">
        <v>116</v>
      </c>
      <c r="B24" s="161" t="s">
        <v>849</v>
      </c>
      <c r="C24" s="282" t="s">
        <v>594</v>
      </c>
      <c r="D24" s="174" t="s">
        <v>115</v>
      </c>
      <c r="E24" s="54" t="s">
        <v>840</v>
      </c>
      <c r="F24" s="190">
        <v>0</v>
      </c>
    </row>
    <row r="25" spans="1:6" s="6" customFormat="1" ht="140.25">
      <c r="A25" s="191" t="s">
        <v>117</v>
      </c>
      <c r="B25" s="161" t="s">
        <v>850</v>
      </c>
      <c r="C25" s="192" t="s">
        <v>595</v>
      </c>
      <c r="D25" s="66" t="s">
        <v>118</v>
      </c>
      <c r="E25" s="54" t="s">
        <v>840</v>
      </c>
      <c r="F25" s="190">
        <v>3</v>
      </c>
    </row>
    <row r="26" spans="1:6" s="6" customFormat="1" ht="153">
      <c r="A26" s="69" t="s">
        <v>119</v>
      </c>
      <c r="B26" s="161" t="s">
        <v>851</v>
      </c>
      <c r="C26" s="69" t="s">
        <v>596</v>
      </c>
      <c r="D26" s="66" t="s">
        <v>118</v>
      </c>
      <c r="E26" s="54" t="s">
        <v>840</v>
      </c>
      <c r="F26" s="190">
        <v>0</v>
      </c>
    </row>
    <row r="27" spans="1:6" s="6" customFormat="1" ht="114.75">
      <c r="A27" s="69" t="s">
        <v>120</v>
      </c>
      <c r="B27" s="161" t="s">
        <v>852</v>
      </c>
      <c r="C27" s="69" t="s">
        <v>597</v>
      </c>
      <c r="D27" s="66" t="s">
        <v>118</v>
      </c>
      <c r="E27" s="54" t="s">
        <v>892</v>
      </c>
      <c r="F27" s="190">
        <v>0</v>
      </c>
    </row>
    <row r="28" spans="1:6" s="6" customFormat="1" ht="178.5">
      <c r="A28" s="161" t="s">
        <v>121</v>
      </c>
      <c r="B28" s="161" t="s">
        <v>853</v>
      </c>
      <c r="C28" s="185" t="s">
        <v>598</v>
      </c>
      <c r="D28" s="66" t="s">
        <v>118</v>
      </c>
      <c r="E28" s="54" t="s">
        <v>839</v>
      </c>
      <c r="F28" s="190">
        <v>3</v>
      </c>
    </row>
    <row r="29" spans="1:6" s="6" customFormat="1" ht="165.75">
      <c r="A29" s="69" t="s">
        <v>122</v>
      </c>
      <c r="B29" s="161" t="s">
        <v>854</v>
      </c>
      <c r="C29" s="69" t="s">
        <v>598</v>
      </c>
      <c r="D29" s="66" t="s">
        <v>118</v>
      </c>
      <c r="E29" s="54" t="e">
        <f>CONCATENATE(#REF!," - ",#REF!," - ",#REF!)</f>
        <v>#REF!</v>
      </c>
      <c r="F29" s="190">
        <v>3</v>
      </c>
    </row>
    <row r="30" spans="1:119" s="291" customFormat="1" ht="16.5">
      <c r="A30" s="353" t="s">
        <v>561</v>
      </c>
      <c r="B30" s="354"/>
      <c r="C30" s="354"/>
      <c r="D30" s="354"/>
      <c r="E30" s="354"/>
      <c r="F30" s="355"/>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row>
    <row r="31" spans="1:119" s="291" customFormat="1" ht="18" customHeight="1">
      <c r="A31" s="356" t="s">
        <v>544</v>
      </c>
      <c r="B31" s="357"/>
      <c r="C31" s="357"/>
      <c r="D31" s="357"/>
      <c r="E31" s="357"/>
      <c r="F31" s="35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row>
    <row r="32" spans="1:6" s="245" customFormat="1" ht="21" customHeight="1">
      <c r="A32" s="294" t="s">
        <v>545</v>
      </c>
      <c r="B32" s="294" t="s">
        <v>553</v>
      </c>
      <c r="C32" s="294" t="s">
        <v>547</v>
      </c>
      <c r="D32" s="294" t="s">
        <v>548</v>
      </c>
      <c r="E32" s="294" t="s">
        <v>549</v>
      </c>
      <c r="F32" s="294" t="s">
        <v>550</v>
      </c>
    </row>
    <row r="33" spans="1:6" s="6" customFormat="1" ht="102">
      <c r="A33" s="161" t="s">
        <v>123</v>
      </c>
      <c r="B33" s="161" t="s">
        <v>855</v>
      </c>
      <c r="C33" s="69" t="s">
        <v>599</v>
      </c>
      <c r="D33" s="66" t="s">
        <v>124</v>
      </c>
      <c r="E33" s="54" t="s">
        <v>889</v>
      </c>
      <c r="F33" s="190">
        <v>0</v>
      </c>
    </row>
    <row r="34" spans="1:6" s="6" customFormat="1" ht="165.75">
      <c r="A34" s="161" t="s">
        <v>125</v>
      </c>
      <c r="B34" s="161" t="s">
        <v>856</v>
      </c>
      <c r="C34" s="185" t="s">
        <v>600</v>
      </c>
      <c r="D34" s="66" t="s">
        <v>124</v>
      </c>
      <c r="E34" s="54" t="s">
        <v>889</v>
      </c>
      <c r="F34" s="190">
        <v>2</v>
      </c>
    </row>
    <row r="35" spans="1:6" s="6" customFormat="1" ht="140.25">
      <c r="A35" s="161" t="s">
        <v>126</v>
      </c>
      <c r="B35" s="161" t="s">
        <v>857</v>
      </c>
      <c r="C35" s="185" t="s">
        <v>601</v>
      </c>
      <c r="D35" s="66" t="s">
        <v>124</v>
      </c>
      <c r="E35" s="54" t="s">
        <v>889</v>
      </c>
      <c r="F35" s="190">
        <v>2</v>
      </c>
    </row>
    <row r="36" spans="1:6" s="6" customFormat="1" ht="140.25">
      <c r="A36" s="161" t="s">
        <v>127</v>
      </c>
      <c r="B36" s="161" t="s">
        <v>858</v>
      </c>
      <c r="C36" s="185" t="s">
        <v>602</v>
      </c>
      <c r="D36" s="66" t="s">
        <v>124</v>
      </c>
      <c r="E36" s="54" t="s">
        <v>889</v>
      </c>
      <c r="F36" s="190">
        <v>3</v>
      </c>
    </row>
    <row r="37" spans="1:6" s="6" customFormat="1" ht="63.75">
      <c r="A37" s="185" t="s">
        <v>128</v>
      </c>
      <c r="B37" s="161" t="s">
        <v>859</v>
      </c>
      <c r="C37" s="185" t="s">
        <v>603</v>
      </c>
      <c r="D37" s="57" t="s">
        <v>16</v>
      </c>
      <c r="E37" s="54" t="s">
        <v>889</v>
      </c>
      <c r="F37" s="58">
        <v>1</v>
      </c>
    </row>
    <row r="38" spans="1:6" s="6" customFormat="1" ht="76.5">
      <c r="A38" s="185" t="s">
        <v>129</v>
      </c>
      <c r="B38" s="161" t="s">
        <v>860</v>
      </c>
      <c r="C38" s="185" t="s">
        <v>604</v>
      </c>
      <c r="D38" s="57" t="s">
        <v>16</v>
      </c>
      <c r="E38" s="54" t="s">
        <v>889</v>
      </c>
      <c r="F38" s="58">
        <v>1</v>
      </c>
    </row>
    <row r="39" spans="1:6" s="6" customFormat="1" ht="153">
      <c r="A39" s="69" t="s">
        <v>130</v>
      </c>
      <c r="B39" s="161" t="s">
        <v>861</v>
      </c>
      <c r="C39" s="185" t="s">
        <v>605</v>
      </c>
      <c r="D39" s="66" t="s">
        <v>124</v>
      </c>
      <c r="E39" s="54" t="s">
        <v>890</v>
      </c>
      <c r="F39" s="190">
        <v>1</v>
      </c>
    </row>
    <row r="40" spans="1:6" s="6" customFormat="1" ht="153">
      <c r="A40" s="161" t="s">
        <v>131</v>
      </c>
      <c r="B40" s="161" t="s">
        <v>862</v>
      </c>
      <c r="C40" s="193" t="s">
        <v>606</v>
      </c>
      <c r="D40" s="66" t="s">
        <v>124</v>
      </c>
      <c r="E40" s="54" t="s">
        <v>889</v>
      </c>
      <c r="F40" s="190">
        <v>2</v>
      </c>
    </row>
    <row r="41" spans="1:6" s="6" customFormat="1" ht="76.5">
      <c r="A41" s="69" t="s">
        <v>132</v>
      </c>
      <c r="B41" s="161" t="s">
        <v>863</v>
      </c>
      <c r="C41" s="69" t="s">
        <v>607</v>
      </c>
      <c r="D41" s="59" t="s">
        <v>16</v>
      </c>
      <c r="E41" s="54" t="s">
        <v>891</v>
      </c>
      <c r="F41" s="65">
        <v>1</v>
      </c>
    </row>
    <row r="42" spans="1:6" s="6" customFormat="1" ht="178.5">
      <c r="A42" s="69" t="s">
        <v>133</v>
      </c>
      <c r="B42" s="161" t="s">
        <v>864</v>
      </c>
      <c r="C42" s="69" t="s">
        <v>608</v>
      </c>
      <c r="D42" s="59" t="s">
        <v>16</v>
      </c>
      <c r="E42" s="54" t="s">
        <v>847</v>
      </c>
      <c r="F42" s="65">
        <v>1</v>
      </c>
    </row>
    <row r="43" spans="1:6" s="6" customFormat="1" ht="127.5">
      <c r="A43" s="69" t="s">
        <v>134</v>
      </c>
      <c r="B43" s="161" t="s">
        <v>865</v>
      </c>
      <c r="C43" s="69" t="s">
        <v>609</v>
      </c>
      <c r="D43" s="194" t="s">
        <v>135</v>
      </c>
      <c r="E43" s="54" t="s">
        <v>892</v>
      </c>
      <c r="F43" s="190">
        <v>2</v>
      </c>
    </row>
    <row r="44" spans="1:6" s="6" customFormat="1" ht="76.5">
      <c r="A44" s="161" t="s">
        <v>136</v>
      </c>
      <c r="B44" s="161" t="s">
        <v>866</v>
      </c>
      <c r="C44" s="69" t="s">
        <v>610</v>
      </c>
      <c r="D44" s="59" t="s">
        <v>16</v>
      </c>
      <c r="E44" s="54" t="s">
        <v>889</v>
      </c>
      <c r="F44" s="65">
        <v>1</v>
      </c>
    </row>
    <row r="45" spans="1:6" s="6" customFormat="1" ht="102">
      <c r="A45" s="161" t="s">
        <v>137</v>
      </c>
      <c r="B45" s="161" t="s">
        <v>867</v>
      </c>
      <c r="C45" s="69" t="s">
        <v>611</v>
      </c>
      <c r="D45" s="54" t="s">
        <v>16</v>
      </c>
      <c r="E45" s="54" t="s">
        <v>889</v>
      </c>
      <c r="F45" s="65">
        <v>1</v>
      </c>
    </row>
    <row r="46" spans="1:6" s="6" customFormat="1" ht="76.5">
      <c r="A46" s="161" t="s">
        <v>138</v>
      </c>
      <c r="B46" s="161" t="s">
        <v>868</v>
      </c>
      <c r="C46" s="69" t="s">
        <v>612</v>
      </c>
      <c r="D46" s="57" t="s">
        <v>16</v>
      </c>
      <c r="E46" s="54" t="s">
        <v>889</v>
      </c>
      <c r="F46" s="60">
        <v>1</v>
      </c>
    </row>
    <row r="47" spans="1:6" s="6" customFormat="1" ht="64.5" thickBot="1">
      <c r="A47" s="72" t="s">
        <v>139</v>
      </c>
      <c r="B47" s="161" t="s">
        <v>869</v>
      </c>
      <c r="C47" s="242" t="s">
        <v>613</v>
      </c>
      <c r="D47" s="195" t="s">
        <v>16</v>
      </c>
      <c r="E47" s="54" t="s">
        <v>893</v>
      </c>
      <c r="F47" s="196">
        <v>1</v>
      </c>
    </row>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sheetData>
  <sheetProtection insertColumns="0" insertRows="0" deleteColumns="0" deleteRows="0" autoFilter="0" pivotTables="0"/>
  <mergeCells count="20">
    <mergeCell ref="A21:F21"/>
    <mergeCell ref="A22:F22"/>
    <mergeCell ref="A30:F30"/>
    <mergeCell ref="A31:F31"/>
    <mergeCell ref="B10:E10"/>
    <mergeCell ref="A12:F12"/>
    <mergeCell ref="A14:F14"/>
    <mergeCell ref="A17:F17"/>
    <mergeCell ref="A18:F18"/>
    <mergeCell ref="B1:F1"/>
    <mergeCell ref="A2:E2"/>
    <mergeCell ref="A3:F3"/>
    <mergeCell ref="B4:F4"/>
    <mergeCell ref="B5:F5"/>
    <mergeCell ref="B6:F6"/>
    <mergeCell ref="A7:E7"/>
    <mergeCell ref="A8:F8"/>
    <mergeCell ref="B9:F9"/>
    <mergeCell ref="A13:F13"/>
    <mergeCell ref="A11:F11"/>
  </mergeCells>
  <conditionalFormatting sqref="D16:E16 E20 D41:D42 D46:D47 E24:E29 E33:E47">
    <cfRule type="cellIs" priority="32" dxfId="112" operator="equal">
      <formula>"Seleccionar"</formula>
    </cfRule>
  </conditionalFormatting>
  <conditionalFormatting sqref="D45">
    <cfRule type="cellIs" priority="28" dxfId="112" operator="equal">
      <formula>"Seleccionar"</formula>
    </cfRule>
  </conditionalFormatting>
  <conditionalFormatting sqref="D37:D38">
    <cfRule type="cellIs" priority="25"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1"/>
</worksheet>
</file>

<file path=xl/worksheets/sheet8.xml><?xml version="1.0" encoding="utf-8"?>
<worksheet xmlns="http://schemas.openxmlformats.org/spreadsheetml/2006/main" xmlns:r="http://schemas.openxmlformats.org/officeDocument/2006/relationships">
  <dimension ref="A1:DO32"/>
  <sheetViews>
    <sheetView view="pageBreakPreview" zoomScale="80" zoomScaleNormal="85" zoomScaleSheetLayoutView="80" zoomScalePageLayoutView="0" workbookViewId="0" topLeftCell="A1">
      <selection activeCell="D31" sqref="D31"/>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E001 - Garantizar el óptimo cumplimiento de los derechos de acceso a la información pública y la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473</v>
      </c>
      <c r="C6" s="350"/>
      <c r="D6" s="350"/>
      <c r="E6" s="350"/>
      <c r="F6" s="351"/>
    </row>
    <row r="7" spans="1:6" s="211" customFormat="1" ht="16.5" customHeight="1">
      <c r="A7" s="352" t="s">
        <v>537</v>
      </c>
      <c r="B7" s="352"/>
      <c r="C7" s="352"/>
      <c r="D7" s="352"/>
      <c r="E7" s="352"/>
      <c r="F7" s="214">
        <f>VLOOKUP(B4,'Unidades Administrativas 2016'!C31:D36,2,FALSE)</f>
        <v>320030544</v>
      </c>
    </row>
    <row r="8" spans="1:6" s="211" customFormat="1" ht="16.5">
      <c r="A8" s="347" t="s">
        <v>538</v>
      </c>
      <c r="B8" s="347"/>
      <c r="C8" s="347"/>
      <c r="D8" s="347"/>
      <c r="E8" s="347"/>
      <c r="F8" s="348"/>
    </row>
    <row r="9" spans="1:6" s="211" customFormat="1" ht="42.75" customHeight="1">
      <c r="A9" s="298" t="s">
        <v>539</v>
      </c>
      <c r="B9" s="349" t="str">
        <f>+VLOOKUP(B6,'Unidades Administrativas 2016'!E3:H28,4,FALSE)</f>
        <v>Garantizar el óptimo cumplimiento de los derechos de acceso a la información pública y la protección de datos personales.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22" customFormat="1" ht="18" customHeight="1">
      <c r="A12" s="348" t="s">
        <v>542</v>
      </c>
      <c r="B12" s="348"/>
      <c r="C12" s="348"/>
      <c r="D12" s="348"/>
      <c r="E12" s="348"/>
      <c r="F12" s="34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21" customHeight="1">
      <c r="A15" s="294" t="s">
        <v>545</v>
      </c>
      <c r="B15" s="294" t="s">
        <v>546</v>
      </c>
      <c r="C15" s="294" t="s">
        <v>547</v>
      </c>
      <c r="D15" s="294" t="s">
        <v>548</v>
      </c>
      <c r="E15" s="294" t="s">
        <v>549</v>
      </c>
      <c r="F15" s="294" t="s">
        <v>550</v>
      </c>
    </row>
    <row r="16" spans="1:6" s="6" customFormat="1" ht="344.25">
      <c r="A16" s="161" t="s">
        <v>155</v>
      </c>
      <c r="B16" s="161" t="s">
        <v>898</v>
      </c>
      <c r="C16" s="329" t="s">
        <v>1219</v>
      </c>
      <c r="D16" s="177" t="s">
        <v>17</v>
      </c>
      <c r="E16" s="177" t="s">
        <v>905</v>
      </c>
      <c r="F16" s="17">
        <v>1</v>
      </c>
    </row>
    <row r="17" spans="1:119" s="291" customFormat="1" ht="16.5">
      <c r="A17" s="353" t="s">
        <v>1132</v>
      </c>
      <c r="B17" s="354"/>
      <c r="C17" s="354"/>
      <c r="D17" s="354"/>
      <c r="E17" s="354"/>
      <c r="F17" s="355"/>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row>
    <row r="18" spans="1:119" s="291" customFormat="1" ht="18" customHeight="1">
      <c r="A18" s="356" t="s">
        <v>544</v>
      </c>
      <c r="B18" s="357"/>
      <c r="C18" s="357"/>
      <c r="D18" s="357"/>
      <c r="E18" s="357"/>
      <c r="F18" s="35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row>
    <row r="19" spans="1:6" s="245" customFormat="1" ht="21" customHeight="1">
      <c r="A19" s="294" t="s">
        <v>545</v>
      </c>
      <c r="B19" s="294" t="s">
        <v>553</v>
      </c>
      <c r="C19" s="294" t="s">
        <v>547</v>
      </c>
      <c r="D19" s="294" t="s">
        <v>548</v>
      </c>
      <c r="E19" s="294" t="s">
        <v>549</v>
      </c>
      <c r="F19" s="294" t="s">
        <v>550</v>
      </c>
    </row>
    <row r="20" spans="1:6" s="6" customFormat="1" ht="135" customHeight="1">
      <c r="A20" s="69" t="s">
        <v>156</v>
      </c>
      <c r="B20" s="69" t="s">
        <v>1231</v>
      </c>
      <c r="C20" s="114" t="s">
        <v>1234</v>
      </c>
      <c r="D20" s="26" t="s">
        <v>16</v>
      </c>
      <c r="E20" s="285" t="s">
        <v>906</v>
      </c>
      <c r="F20" s="335">
        <v>0.992</v>
      </c>
    </row>
    <row r="21" spans="1:119" s="291" customFormat="1" ht="16.5">
      <c r="A21" s="353" t="s">
        <v>556</v>
      </c>
      <c r="B21" s="354"/>
      <c r="C21" s="354"/>
      <c r="D21" s="354"/>
      <c r="E21" s="354"/>
      <c r="F21" s="355"/>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row>
    <row r="22" spans="1:119" s="291" customFormat="1" ht="18" customHeight="1">
      <c r="A22" s="356" t="s">
        <v>544</v>
      </c>
      <c r="B22" s="357"/>
      <c r="C22" s="357"/>
      <c r="D22" s="357"/>
      <c r="E22" s="357"/>
      <c r="F22" s="35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row>
    <row r="23" spans="1:6" s="245" customFormat="1" ht="21" customHeight="1">
      <c r="A23" s="294" t="s">
        <v>545</v>
      </c>
      <c r="B23" s="294" t="s">
        <v>553</v>
      </c>
      <c r="C23" s="294" t="s">
        <v>547</v>
      </c>
      <c r="D23" s="294" t="s">
        <v>548</v>
      </c>
      <c r="E23" s="294" t="s">
        <v>549</v>
      </c>
      <c r="F23" s="294" t="s">
        <v>550</v>
      </c>
    </row>
    <row r="24" spans="1:6" s="6" customFormat="1" ht="194.25" customHeight="1">
      <c r="A24" s="280" t="s">
        <v>157</v>
      </c>
      <c r="B24" s="161" t="s">
        <v>899</v>
      </c>
      <c r="C24" s="281" t="s">
        <v>633</v>
      </c>
      <c r="D24" s="80" t="s">
        <v>16</v>
      </c>
      <c r="E24" s="177" t="s">
        <v>907</v>
      </c>
      <c r="F24" s="17" t="s">
        <v>1232</v>
      </c>
    </row>
    <row r="25" spans="1:119" s="291" customFormat="1" ht="16.5">
      <c r="A25" s="353" t="s">
        <v>561</v>
      </c>
      <c r="B25" s="354"/>
      <c r="C25" s="354"/>
      <c r="D25" s="354"/>
      <c r="E25" s="354"/>
      <c r="F25" s="355"/>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row>
    <row r="26" spans="1:119" s="291" customFormat="1" ht="18" customHeight="1">
      <c r="A26" s="356" t="s">
        <v>544</v>
      </c>
      <c r="B26" s="357"/>
      <c r="C26" s="357"/>
      <c r="D26" s="357"/>
      <c r="E26" s="357"/>
      <c r="F26" s="35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row>
    <row r="27" spans="1:6" s="245" customFormat="1" ht="21" customHeight="1">
      <c r="A27" s="294" t="s">
        <v>545</v>
      </c>
      <c r="B27" s="294" t="s">
        <v>553</v>
      </c>
      <c r="C27" s="294" t="s">
        <v>547</v>
      </c>
      <c r="D27" s="294" t="s">
        <v>548</v>
      </c>
      <c r="E27" s="294" t="s">
        <v>549</v>
      </c>
      <c r="F27" s="294" t="s">
        <v>550</v>
      </c>
    </row>
    <row r="28" spans="1:6" s="6" customFormat="1" ht="153">
      <c r="A28" s="178" t="s">
        <v>158</v>
      </c>
      <c r="B28" s="161" t="s">
        <v>900</v>
      </c>
      <c r="C28" s="179" t="s">
        <v>634</v>
      </c>
      <c r="D28" s="26" t="s">
        <v>16</v>
      </c>
      <c r="E28" s="177" t="s">
        <v>908</v>
      </c>
      <c r="F28" s="140" t="s">
        <v>1233</v>
      </c>
    </row>
    <row r="29" spans="1:6" s="6" customFormat="1" ht="280.5">
      <c r="A29" s="180" t="s">
        <v>159</v>
      </c>
      <c r="B29" s="161" t="s">
        <v>901</v>
      </c>
      <c r="C29" s="179" t="s">
        <v>635</v>
      </c>
      <c r="D29" s="26" t="s">
        <v>16</v>
      </c>
      <c r="E29" s="177" t="s">
        <v>909</v>
      </c>
      <c r="F29" s="47">
        <v>1</v>
      </c>
    </row>
    <row r="30" spans="1:6" s="6" customFormat="1" ht="102">
      <c r="A30" s="180" t="s">
        <v>160</v>
      </c>
      <c r="B30" s="161" t="s">
        <v>902</v>
      </c>
      <c r="C30" s="179" t="s">
        <v>636</v>
      </c>
      <c r="D30" s="26" t="s">
        <v>16</v>
      </c>
      <c r="E30" s="177" t="s">
        <v>908</v>
      </c>
      <c r="F30" s="47">
        <v>1</v>
      </c>
    </row>
    <row r="31" spans="1:6" s="6" customFormat="1" ht="357">
      <c r="A31" s="180" t="s">
        <v>161</v>
      </c>
      <c r="B31" s="161" t="s">
        <v>903</v>
      </c>
      <c r="C31" s="179" t="s">
        <v>637</v>
      </c>
      <c r="D31" s="26" t="s">
        <v>16</v>
      </c>
      <c r="E31" s="177" t="s">
        <v>908</v>
      </c>
      <c r="F31" s="26" t="s">
        <v>98</v>
      </c>
    </row>
    <row r="32" spans="1:6" s="6" customFormat="1" ht="255.75" thickBot="1">
      <c r="A32" s="181" t="s">
        <v>162</v>
      </c>
      <c r="B32" s="161" t="s">
        <v>904</v>
      </c>
      <c r="C32" s="182" t="s">
        <v>638</v>
      </c>
      <c r="D32" s="29" t="s">
        <v>16</v>
      </c>
      <c r="E32" s="177" t="s">
        <v>908</v>
      </c>
      <c r="F32" s="183" t="s">
        <v>98</v>
      </c>
    </row>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sheetData>
  <sheetProtection insertColumns="0" insertRows="0" deleteColumns="0" deleteRows="0" autoFilter="0" pivotTables="0"/>
  <mergeCells count="20">
    <mergeCell ref="A25:F25"/>
    <mergeCell ref="A26:F26"/>
    <mergeCell ref="A21:F21"/>
    <mergeCell ref="A22:F22"/>
    <mergeCell ref="A11:F11"/>
    <mergeCell ref="A12:F12"/>
    <mergeCell ref="A13:F13"/>
    <mergeCell ref="A14:F14"/>
    <mergeCell ref="A17:F17"/>
    <mergeCell ref="A18:F18"/>
    <mergeCell ref="B10:E10"/>
    <mergeCell ref="B1:F1"/>
    <mergeCell ref="A2:E2"/>
    <mergeCell ref="A3:F3"/>
    <mergeCell ref="B4:F4"/>
    <mergeCell ref="B5:F5"/>
    <mergeCell ref="B6:F6"/>
    <mergeCell ref="A7:E7"/>
    <mergeCell ref="A8:F8"/>
    <mergeCell ref="B9:F9"/>
  </mergeCells>
  <conditionalFormatting sqref="D20 D28:D32 D24">
    <cfRule type="cellIs" priority="5"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r:id="rId2"/>
  <drawing r:id="rId1"/>
</worksheet>
</file>

<file path=xl/worksheets/sheet9.xml><?xml version="1.0" encoding="utf-8"?>
<worksheet xmlns="http://schemas.openxmlformats.org/spreadsheetml/2006/main" xmlns:r="http://schemas.openxmlformats.org/officeDocument/2006/relationships">
  <dimension ref="A1:DO34"/>
  <sheetViews>
    <sheetView view="pageBreakPreview" zoomScale="80" zoomScaleNormal="85" zoomScaleSheetLayoutView="80" zoomScalePageLayoutView="0" workbookViewId="0" topLeftCell="A1">
      <selection activeCell="F34" sqref="F29:F34"/>
    </sheetView>
  </sheetViews>
  <sheetFormatPr defaultColWidth="11.421875" defaultRowHeight="15"/>
  <cols>
    <col min="1" max="1" width="64.421875" style="10" customWidth="1"/>
    <col min="2" max="3" width="30.7109375" style="10" customWidth="1"/>
    <col min="4" max="4" width="23.7109375" style="10" customWidth="1"/>
    <col min="5" max="5" width="32.140625" style="10" customWidth="1"/>
    <col min="6" max="6" width="13.7109375" style="10" customWidth="1"/>
    <col min="7" max="16384" width="11.421875" style="10" customWidth="1"/>
  </cols>
  <sheetData>
    <row r="1" spans="1:6" s="211" customFormat="1" ht="50.25" customHeight="1" thickBot="1">
      <c r="A1" s="296" t="s">
        <v>430</v>
      </c>
      <c r="B1" s="344" t="s">
        <v>431</v>
      </c>
      <c r="C1" s="344"/>
      <c r="D1" s="344"/>
      <c r="E1" s="344"/>
      <c r="F1" s="345"/>
    </row>
    <row r="2" spans="1:6" s="211" customFormat="1" ht="9.75" customHeight="1" thickTop="1">
      <c r="A2" s="346"/>
      <c r="B2" s="346"/>
      <c r="C2" s="346"/>
      <c r="D2" s="346"/>
      <c r="E2" s="346"/>
      <c r="F2" s="212"/>
    </row>
    <row r="3" spans="1:6" s="211" customFormat="1" ht="16.5">
      <c r="A3" s="347" t="s">
        <v>532</v>
      </c>
      <c r="B3" s="347"/>
      <c r="C3" s="347"/>
      <c r="D3" s="347"/>
      <c r="E3" s="347"/>
      <c r="F3" s="348"/>
    </row>
    <row r="4" spans="1:6" s="211" customFormat="1" ht="32.25" customHeight="1">
      <c r="A4" s="298" t="s">
        <v>533</v>
      </c>
      <c r="B4" s="349" t="str">
        <f>+VLOOKUP(B6,'Unidades Administrativas 2016'!E2:F28,2,FALSE)</f>
        <v>E002 - Promover el pleno ejercicio de los derechos de acceso a la información pública y de protección de datos personales.</v>
      </c>
      <c r="C4" s="350"/>
      <c r="D4" s="350"/>
      <c r="E4" s="350"/>
      <c r="F4" s="351"/>
    </row>
    <row r="5" spans="1:6" s="211" customFormat="1" ht="39.75" customHeight="1">
      <c r="A5" s="298" t="s">
        <v>534</v>
      </c>
      <c r="B5" s="349" t="s">
        <v>535</v>
      </c>
      <c r="C5" s="350"/>
      <c r="D5" s="350"/>
      <c r="E5" s="350"/>
      <c r="F5" s="351"/>
    </row>
    <row r="6" spans="1:6" s="211" customFormat="1" ht="16.5" customHeight="1">
      <c r="A6" s="298" t="s">
        <v>536</v>
      </c>
      <c r="B6" s="349" t="s">
        <v>454</v>
      </c>
      <c r="C6" s="350"/>
      <c r="D6" s="350"/>
      <c r="E6" s="350"/>
      <c r="F6" s="351"/>
    </row>
    <row r="7" spans="1:6" s="211" customFormat="1" ht="16.5" customHeight="1">
      <c r="A7" s="352" t="s">
        <v>537</v>
      </c>
      <c r="B7" s="352"/>
      <c r="C7" s="352"/>
      <c r="D7" s="352"/>
      <c r="E7" s="352"/>
      <c r="F7" s="214">
        <f>VLOOKUP(B4,'Unidades Administrativas 2016'!C31:D36,2,FALSE)</f>
        <v>213087358</v>
      </c>
    </row>
    <row r="8" spans="1:6" s="211" customFormat="1" ht="16.5">
      <c r="A8" s="347" t="s">
        <v>538</v>
      </c>
      <c r="B8" s="347"/>
      <c r="C8" s="347"/>
      <c r="D8" s="347"/>
      <c r="E8" s="347"/>
      <c r="F8" s="348"/>
    </row>
    <row r="9" spans="1:6" s="211" customFormat="1" ht="42.75" customHeight="1">
      <c r="A9" s="298" t="s">
        <v>539</v>
      </c>
      <c r="B9" s="349" t="str">
        <f>+VLOOKUP(B6,'Unidades Administrativas 2016'!E3:H28,4,FALSE)</f>
        <v>Promover el pleno ejercicio de los derechos de acceso a la información pública y de protección de datos personales, así como la transparencia y apertura de las instituciones públicas.</v>
      </c>
      <c r="C9" s="350"/>
      <c r="D9" s="350"/>
      <c r="E9" s="350"/>
      <c r="F9" s="351"/>
    </row>
    <row r="10" spans="1:119" s="222" customFormat="1" ht="16.5" customHeight="1" hidden="1">
      <c r="A10" s="215" t="s">
        <v>540</v>
      </c>
      <c r="B10" s="343" t="s">
        <v>541</v>
      </c>
      <c r="C10" s="343"/>
      <c r="D10" s="343"/>
      <c r="E10" s="343"/>
      <c r="F10" s="216"/>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row>
    <row r="11" spans="1:119" s="222" customFormat="1" ht="9" customHeight="1">
      <c r="A11" s="359"/>
      <c r="B11" s="360"/>
      <c r="C11" s="360"/>
      <c r="D11" s="360"/>
      <c r="E11" s="360"/>
      <c r="F11" s="360"/>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row>
    <row r="12" spans="1:119" s="291" customFormat="1" ht="18" customHeight="1">
      <c r="A12" s="347" t="s">
        <v>542</v>
      </c>
      <c r="B12" s="347"/>
      <c r="C12" s="347"/>
      <c r="D12" s="347"/>
      <c r="E12" s="347"/>
      <c r="F12" s="347"/>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row>
    <row r="13" spans="1:119" s="291" customFormat="1" ht="16.5">
      <c r="A13" s="353" t="s">
        <v>543</v>
      </c>
      <c r="B13" s="354"/>
      <c r="C13" s="354"/>
      <c r="D13" s="354"/>
      <c r="E13" s="354"/>
      <c r="F13" s="355"/>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row>
    <row r="14" spans="1:119" s="291" customFormat="1" ht="18" customHeight="1">
      <c r="A14" s="356" t="s">
        <v>544</v>
      </c>
      <c r="B14" s="357"/>
      <c r="C14" s="357"/>
      <c r="D14" s="357"/>
      <c r="E14" s="357"/>
      <c r="F14" s="35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row>
    <row r="15" spans="1:6" s="245" customFormat="1" ht="48">
      <c r="A15" s="286" t="s">
        <v>545</v>
      </c>
      <c r="B15" s="286" t="s">
        <v>546</v>
      </c>
      <c r="C15" s="286" t="s">
        <v>547</v>
      </c>
      <c r="D15" s="286" t="s">
        <v>548</v>
      </c>
      <c r="E15" s="286" t="s">
        <v>549</v>
      </c>
      <c r="F15" s="286" t="s">
        <v>550</v>
      </c>
    </row>
    <row r="16" spans="1:6" s="6" customFormat="1" ht="409.5">
      <c r="A16" s="13" t="s">
        <v>103</v>
      </c>
      <c r="B16" s="13" t="s">
        <v>845</v>
      </c>
      <c r="C16" s="161" t="s">
        <v>1218</v>
      </c>
      <c r="D16" s="15" t="s">
        <v>17</v>
      </c>
      <c r="E16" s="15" t="s">
        <v>838</v>
      </c>
      <c r="F16" s="162">
        <v>1</v>
      </c>
    </row>
    <row r="17" spans="1:119" s="301" customFormat="1" ht="16.5">
      <c r="A17" s="353" t="s">
        <v>1132</v>
      </c>
      <c r="B17" s="354"/>
      <c r="C17" s="354"/>
      <c r="D17" s="354"/>
      <c r="E17" s="354"/>
      <c r="F17" s="355"/>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2"/>
      <c r="DN17" s="302"/>
      <c r="DO17" s="302"/>
    </row>
    <row r="18" spans="1:119" s="301" customFormat="1" ht="18" customHeight="1">
      <c r="A18" s="356" t="s">
        <v>544</v>
      </c>
      <c r="B18" s="357"/>
      <c r="C18" s="357"/>
      <c r="D18" s="357"/>
      <c r="E18" s="357"/>
      <c r="F18" s="358"/>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row>
    <row r="19" spans="1:6" s="245" customFormat="1" ht="24">
      <c r="A19" s="294" t="s">
        <v>545</v>
      </c>
      <c r="B19" s="294" t="s">
        <v>553</v>
      </c>
      <c r="C19" s="294" t="s">
        <v>547</v>
      </c>
      <c r="D19" s="294" t="s">
        <v>548</v>
      </c>
      <c r="E19" s="294" t="s">
        <v>549</v>
      </c>
      <c r="F19" s="294" t="s">
        <v>550</v>
      </c>
    </row>
    <row r="20" spans="1:6" s="6" customFormat="1" ht="191.25">
      <c r="A20" s="114" t="s">
        <v>104</v>
      </c>
      <c r="B20" s="114" t="s">
        <v>830</v>
      </c>
      <c r="C20" s="114" t="s">
        <v>577</v>
      </c>
      <c r="D20" s="26" t="s">
        <v>112</v>
      </c>
      <c r="E20" s="247" t="s">
        <v>844</v>
      </c>
      <c r="F20" s="47">
        <v>1</v>
      </c>
    </row>
    <row r="21" spans="1:119" s="301" customFormat="1" ht="16.5">
      <c r="A21" s="353" t="s">
        <v>556</v>
      </c>
      <c r="B21" s="354"/>
      <c r="C21" s="354"/>
      <c r="D21" s="354"/>
      <c r="E21" s="354"/>
      <c r="F21" s="355"/>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row>
    <row r="22" spans="1:119" s="301" customFormat="1" ht="18" customHeight="1">
      <c r="A22" s="356" t="s">
        <v>544</v>
      </c>
      <c r="B22" s="357"/>
      <c r="C22" s="357"/>
      <c r="D22" s="357"/>
      <c r="E22" s="357"/>
      <c r="F22" s="358"/>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row>
    <row r="23" spans="1:6" s="245" customFormat="1" ht="24">
      <c r="A23" s="294" t="s">
        <v>545</v>
      </c>
      <c r="B23" s="294" t="s">
        <v>553</v>
      </c>
      <c r="C23" s="294" t="s">
        <v>547</v>
      </c>
      <c r="D23" s="294" t="s">
        <v>548</v>
      </c>
      <c r="E23" s="294" t="s">
        <v>549</v>
      </c>
      <c r="F23" s="294" t="s">
        <v>550</v>
      </c>
    </row>
    <row r="24" spans="1:6" s="6" customFormat="1" ht="255.75" thickBot="1">
      <c r="A24" s="271" t="s">
        <v>105</v>
      </c>
      <c r="B24" s="13" t="s">
        <v>831</v>
      </c>
      <c r="C24" s="13" t="s">
        <v>578</v>
      </c>
      <c r="D24" s="15" t="s">
        <v>20</v>
      </c>
      <c r="E24" s="15" t="s">
        <v>846</v>
      </c>
      <c r="F24" s="145">
        <v>1</v>
      </c>
    </row>
    <row r="25" spans="1:6" s="6" customFormat="1" ht="140.25">
      <c r="A25" s="19" t="s">
        <v>106</v>
      </c>
      <c r="B25" s="114" t="s">
        <v>832</v>
      </c>
      <c r="C25" s="38" t="s">
        <v>579</v>
      </c>
      <c r="D25" s="26" t="s">
        <v>112</v>
      </c>
      <c r="E25" s="246" t="s">
        <v>838</v>
      </c>
      <c r="F25" s="331">
        <v>26</v>
      </c>
    </row>
    <row r="26" spans="1:119" s="301" customFormat="1" ht="16.5">
      <c r="A26" s="353" t="s">
        <v>561</v>
      </c>
      <c r="B26" s="354"/>
      <c r="C26" s="354"/>
      <c r="D26" s="354"/>
      <c r="E26" s="354"/>
      <c r="F26" s="355"/>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row>
    <row r="27" spans="1:119" s="301" customFormat="1" ht="18" customHeight="1">
      <c r="A27" s="356" t="s">
        <v>544</v>
      </c>
      <c r="B27" s="357"/>
      <c r="C27" s="357"/>
      <c r="D27" s="357"/>
      <c r="E27" s="357"/>
      <c r="F27" s="358"/>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c r="DJ27" s="302"/>
      <c r="DK27" s="302"/>
      <c r="DL27" s="302"/>
      <c r="DM27" s="302"/>
      <c r="DN27" s="302"/>
      <c r="DO27" s="302"/>
    </row>
    <row r="28" spans="1:6" s="245" customFormat="1" ht="24.75" thickBot="1">
      <c r="A28" s="294" t="s">
        <v>545</v>
      </c>
      <c r="B28" s="294" t="s">
        <v>553</v>
      </c>
      <c r="C28" s="294" t="s">
        <v>547</v>
      </c>
      <c r="D28" s="294" t="s">
        <v>548</v>
      </c>
      <c r="E28" s="294" t="s">
        <v>549</v>
      </c>
      <c r="F28" s="294" t="s">
        <v>550</v>
      </c>
    </row>
    <row r="29" spans="1:6" s="6" customFormat="1" ht="409.5" thickBot="1">
      <c r="A29" s="38" t="s">
        <v>107</v>
      </c>
      <c r="B29" s="114" t="s">
        <v>833</v>
      </c>
      <c r="C29" s="38" t="s">
        <v>580</v>
      </c>
      <c r="D29" s="21" t="s">
        <v>16</v>
      </c>
      <c r="E29" s="246" t="s">
        <v>847</v>
      </c>
      <c r="F29" s="34">
        <v>1</v>
      </c>
    </row>
    <row r="30" spans="1:6" s="6" customFormat="1" ht="409.5" thickBot="1">
      <c r="A30" s="38" t="s">
        <v>108</v>
      </c>
      <c r="B30" s="114" t="s">
        <v>834</v>
      </c>
      <c r="C30" s="38" t="s">
        <v>581</v>
      </c>
      <c r="D30" s="21" t="s">
        <v>20</v>
      </c>
      <c r="E30" s="246" t="s">
        <v>841</v>
      </c>
      <c r="F30" s="331">
        <v>1</v>
      </c>
    </row>
    <row r="31" spans="1:6" s="6" customFormat="1" ht="192" thickBot="1">
      <c r="A31" s="38" t="s">
        <v>109</v>
      </c>
      <c r="B31" s="114" t="s">
        <v>835</v>
      </c>
      <c r="C31" s="38" t="s">
        <v>582</v>
      </c>
      <c r="D31" s="21" t="s">
        <v>20</v>
      </c>
      <c r="E31" s="246" t="s">
        <v>841</v>
      </c>
      <c r="F31" s="331">
        <v>1</v>
      </c>
    </row>
    <row r="32" spans="1:6" s="6" customFormat="1" ht="89.25">
      <c r="A32" s="38" t="s">
        <v>110</v>
      </c>
      <c r="B32" s="114" t="s">
        <v>836</v>
      </c>
      <c r="C32" s="38" t="s">
        <v>583</v>
      </c>
      <c r="D32" s="21" t="s">
        <v>20</v>
      </c>
      <c r="E32" s="246" t="s">
        <v>847</v>
      </c>
      <c r="F32" s="331">
        <v>1</v>
      </c>
    </row>
    <row r="33" spans="1:6" s="6" customFormat="1" ht="89.25">
      <c r="A33" s="55" t="s">
        <v>111</v>
      </c>
      <c r="B33" s="55" t="s">
        <v>837</v>
      </c>
      <c r="C33" s="55" t="s">
        <v>584</v>
      </c>
      <c r="D33" s="51" t="s">
        <v>20</v>
      </c>
      <c r="E33" s="51" t="s">
        <v>841</v>
      </c>
      <c r="F33" s="334">
        <v>1</v>
      </c>
    </row>
    <row r="34" spans="1:6" s="6" customFormat="1" ht="267.75">
      <c r="A34" s="114" t="s">
        <v>1222</v>
      </c>
      <c r="B34" s="114" t="s">
        <v>1223</v>
      </c>
      <c r="C34" s="114" t="s">
        <v>1224</v>
      </c>
      <c r="D34" s="247" t="s">
        <v>20</v>
      </c>
      <c r="E34" s="247" t="s">
        <v>847</v>
      </c>
      <c r="F34" s="130">
        <v>1</v>
      </c>
    </row>
    <row r="35" s="6" customFormat="1" ht="99" customHeight="1"/>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sheetData>
  <sheetProtection/>
  <mergeCells count="20">
    <mergeCell ref="A21:F21"/>
    <mergeCell ref="A22:F22"/>
    <mergeCell ref="A26:F26"/>
    <mergeCell ref="A27:F27"/>
    <mergeCell ref="B10:E10"/>
    <mergeCell ref="A12:F12"/>
    <mergeCell ref="A14:F14"/>
    <mergeCell ref="A17:F17"/>
    <mergeCell ref="A18:F18"/>
    <mergeCell ref="B1:F1"/>
    <mergeCell ref="A2:E2"/>
    <mergeCell ref="B4:F4"/>
    <mergeCell ref="B5:F5"/>
    <mergeCell ref="B6:F6"/>
    <mergeCell ref="A7:E7"/>
    <mergeCell ref="A8:F8"/>
    <mergeCell ref="B9:F9"/>
    <mergeCell ref="A3:F3"/>
    <mergeCell ref="A13:F13"/>
    <mergeCell ref="A11:F11"/>
  </mergeCells>
  <conditionalFormatting sqref="E20 D16:E16 D24 E24:E25 D29:E34">
    <cfRule type="cellIs" priority="1" dxfId="112" operator="equal">
      <formula>"Seleccionar"</formula>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17"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Vallejos Escalona</dc:creator>
  <cp:keywords/>
  <dc:description/>
  <cp:lastModifiedBy>Sergio Eduardo Camara Gonzalez</cp:lastModifiedBy>
  <cp:lastPrinted>2015-08-19T00:08:54Z</cp:lastPrinted>
  <dcterms:created xsi:type="dcterms:W3CDTF">2015-06-29T15:30:06Z</dcterms:created>
  <dcterms:modified xsi:type="dcterms:W3CDTF">2015-09-08T01:18:19Z</dcterms:modified>
  <cp:category/>
  <cp:version/>
  <cp:contentType/>
  <cp:contentStatus/>
</cp:coreProperties>
</file>